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2020\DOSAR SEDINTA 2020\DOSAR SEDINTA SEPTEMBRIE\pct.21 - modif inventar domeniu privat\anexe\"/>
    </mc:Choice>
  </mc:AlternateContent>
  <bookViews>
    <workbookView xWindow="4440" yWindow="2865" windowWidth="18000" windowHeight="9375" tabRatio="432" activeTab="3"/>
  </bookViews>
  <sheets>
    <sheet name="pe buc pe contr" sheetId="1" r:id="rId1"/>
    <sheet name="rep ISC" sheetId="2" r:id="rId2"/>
    <sheet name="rep avz+AT" sheetId="3" r:id="rId3"/>
    <sheet name="pe buc final" sheetId="4" r:id="rId4"/>
  </sheets>
  <definedNames>
    <definedName name="Excel_BuiltIn_Print_Titles_1">#REF!</definedName>
    <definedName name="Excel_BuiltIn_Print_Titles_1_1">#REF!</definedName>
    <definedName name="Excel_BuiltIn_Print_Titles_1_1_1">#REF!</definedName>
    <definedName name="Excel_BuiltIn_Print_Titles_1_1_1_1">#REF!</definedName>
    <definedName name="_xlnm.Print_Area" localSheetId="0">'pe buc pe contr'!$A$1:$G$253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3" l="1"/>
  <c r="I7" i="3"/>
  <c r="G147" i="3"/>
  <c r="G141" i="3"/>
  <c r="G90" i="3"/>
  <c r="G87" i="3"/>
  <c r="G82" i="3"/>
  <c r="G33" i="3"/>
  <c r="H15" i="2"/>
  <c r="H8" i="2"/>
  <c r="H9" i="2"/>
  <c r="H10" i="2"/>
  <c r="H11" i="2"/>
  <c r="H7" i="2"/>
  <c r="H6" i="2" l="1"/>
  <c r="F147" i="2"/>
  <c r="F141" i="2"/>
  <c r="F90" i="2"/>
  <c r="F87" i="2"/>
  <c r="F82" i="2"/>
  <c r="F33" i="2"/>
  <c r="F19" i="2"/>
  <c r="F147" i="1"/>
  <c r="F141" i="1"/>
  <c r="F90" i="1"/>
  <c r="F87" i="1"/>
  <c r="F82" i="1"/>
  <c r="F33" i="1"/>
  <c r="G6" i="2" l="1"/>
  <c r="F6" i="1"/>
  <c r="G17" i="1" l="1"/>
  <c r="G18" i="1"/>
  <c r="G16" i="1"/>
  <c r="G14" i="1"/>
  <c r="G13" i="1"/>
  <c r="G8" i="1"/>
  <c r="G9" i="1"/>
  <c r="G10" i="1"/>
  <c r="G11" i="1"/>
  <c r="E9" i="1"/>
  <c r="E18" i="1"/>
  <c r="E17" i="1"/>
  <c r="E16" i="1"/>
  <c r="E15" i="1"/>
  <c r="E14" i="1"/>
  <c r="E13" i="1"/>
  <c r="E8" i="1"/>
  <c r="E10" i="1"/>
  <c r="E11" i="1"/>
  <c r="E7" i="1"/>
  <c r="F12" i="1"/>
  <c r="G6" i="1" l="1"/>
  <c r="G12" i="1"/>
  <c r="G52" i="4" l="1"/>
  <c r="G30" i="4"/>
  <c r="H246" i="3"/>
  <c r="I246" i="3" s="1"/>
  <c r="H245" i="3"/>
  <c r="I245" i="3" s="1"/>
  <c r="H244" i="3"/>
  <c r="I244" i="3" s="1"/>
  <c r="H242" i="3"/>
  <c r="I242" i="3" s="1"/>
  <c r="H241" i="3"/>
  <c r="I241" i="3" s="1"/>
  <c r="H240" i="3"/>
  <c r="I240" i="3" s="1"/>
  <c r="H239" i="3"/>
  <c r="I239" i="3" s="1"/>
  <c r="H238" i="3"/>
  <c r="I238" i="3" s="1"/>
  <c r="H237" i="3"/>
  <c r="I237" i="3" s="1"/>
  <c r="H236" i="3"/>
  <c r="I236" i="3" s="1"/>
  <c r="H235" i="3"/>
  <c r="I235" i="3" s="1"/>
  <c r="H234" i="3"/>
  <c r="I234" i="3" s="1"/>
  <c r="H233" i="3"/>
  <c r="I233" i="3" s="1"/>
  <c r="H232" i="3"/>
  <c r="I232" i="3" s="1"/>
  <c r="H231" i="3"/>
  <c r="I231" i="3" s="1"/>
  <c r="H230" i="3"/>
  <c r="I230" i="3" s="1"/>
  <c r="H228" i="3"/>
  <c r="I228" i="3" s="1"/>
  <c r="H227" i="3"/>
  <c r="I227" i="3" s="1"/>
  <c r="H226" i="3"/>
  <c r="I226" i="3" s="1"/>
  <c r="H225" i="3"/>
  <c r="I225" i="3" s="1"/>
  <c r="H224" i="3"/>
  <c r="I224" i="3" s="1"/>
  <c r="H223" i="3"/>
  <c r="I223" i="3" s="1"/>
  <c r="H222" i="3"/>
  <c r="I222" i="3" s="1"/>
  <c r="H221" i="3"/>
  <c r="I221" i="3" s="1"/>
  <c r="H220" i="3"/>
  <c r="I220" i="3" s="1"/>
  <c r="H219" i="3"/>
  <c r="I219" i="3" s="1"/>
  <c r="H218" i="3"/>
  <c r="I218" i="3" s="1"/>
  <c r="H216" i="3"/>
  <c r="I216" i="3" s="1"/>
  <c r="H215" i="3"/>
  <c r="I215" i="3" s="1"/>
  <c r="H214" i="3"/>
  <c r="I214" i="3" s="1"/>
  <c r="H213" i="3"/>
  <c r="I213" i="3" s="1"/>
  <c r="H212" i="3"/>
  <c r="I212" i="3" s="1"/>
  <c r="H211" i="3"/>
  <c r="I211" i="3" s="1"/>
  <c r="H210" i="3"/>
  <c r="I210" i="3" s="1"/>
  <c r="H209" i="3"/>
  <c r="I209" i="3" s="1"/>
  <c r="H207" i="3"/>
  <c r="I207" i="3" s="1"/>
  <c r="H206" i="3"/>
  <c r="I206" i="3" s="1"/>
  <c r="H205" i="3"/>
  <c r="I205" i="3" s="1"/>
  <c r="H204" i="3"/>
  <c r="I204" i="3" s="1"/>
  <c r="H203" i="3"/>
  <c r="I203" i="3" s="1"/>
  <c r="H202" i="3"/>
  <c r="I202" i="3" s="1"/>
  <c r="H201" i="3"/>
  <c r="I201" i="3" s="1"/>
  <c r="H200" i="3"/>
  <c r="I200" i="3" s="1"/>
  <c r="H199" i="3"/>
  <c r="I199" i="3" s="1"/>
  <c r="H198" i="3"/>
  <c r="I198" i="3" s="1"/>
  <c r="H197" i="3"/>
  <c r="I197" i="3" s="1"/>
  <c r="H196" i="3"/>
  <c r="I196" i="3" s="1"/>
  <c r="H195" i="3"/>
  <c r="I195" i="3" s="1"/>
  <c r="H194" i="3"/>
  <c r="I194" i="3" s="1"/>
  <c r="H193" i="3"/>
  <c r="I193" i="3" s="1"/>
  <c r="H192" i="3"/>
  <c r="I192" i="3" s="1"/>
  <c r="H191" i="3"/>
  <c r="I191" i="3" s="1"/>
  <c r="H189" i="3"/>
  <c r="I189" i="3" s="1"/>
  <c r="H188" i="3"/>
  <c r="I188" i="3" s="1"/>
  <c r="H187" i="3"/>
  <c r="I187" i="3" s="1"/>
  <c r="H186" i="3"/>
  <c r="I186" i="3" s="1"/>
  <c r="H185" i="3"/>
  <c r="I185" i="3" s="1"/>
  <c r="H184" i="3"/>
  <c r="I184" i="3" s="1"/>
  <c r="H183" i="3"/>
  <c r="I183" i="3" s="1"/>
  <c r="H182" i="3"/>
  <c r="I182" i="3" s="1"/>
  <c r="H181" i="3"/>
  <c r="I181" i="3" s="1"/>
  <c r="H180" i="3"/>
  <c r="I180" i="3" s="1"/>
  <c r="H179" i="3"/>
  <c r="I179" i="3" s="1"/>
  <c r="H178" i="3"/>
  <c r="I178" i="3" s="1"/>
  <c r="H176" i="3"/>
  <c r="I176" i="3" s="1"/>
  <c r="H175" i="3"/>
  <c r="I175" i="3" s="1"/>
  <c r="H174" i="3"/>
  <c r="I174" i="3" s="1"/>
  <c r="H173" i="3"/>
  <c r="I173" i="3" s="1"/>
  <c r="H172" i="3"/>
  <c r="I172" i="3" s="1"/>
  <c r="H171" i="3"/>
  <c r="I171" i="3" s="1"/>
  <c r="H170" i="3"/>
  <c r="I170" i="3" s="1"/>
  <c r="H169" i="3"/>
  <c r="I169" i="3" s="1"/>
  <c r="H168" i="3"/>
  <c r="I168" i="3" s="1"/>
  <c r="H166" i="3"/>
  <c r="I166" i="3" s="1"/>
  <c r="H165" i="3"/>
  <c r="I165" i="3" s="1"/>
  <c r="H164" i="3"/>
  <c r="I164" i="3" s="1"/>
  <c r="H163" i="3"/>
  <c r="I163" i="3" s="1"/>
  <c r="H162" i="3"/>
  <c r="I162" i="3" s="1"/>
  <c r="H161" i="3"/>
  <c r="I161" i="3" s="1"/>
  <c r="H160" i="3"/>
  <c r="I160" i="3" s="1"/>
  <c r="H159" i="3"/>
  <c r="I159" i="3" s="1"/>
  <c r="H158" i="3"/>
  <c r="I158" i="3" s="1"/>
  <c r="H157" i="3"/>
  <c r="I157" i="3" s="1"/>
  <c r="H156" i="3"/>
  <c r="I156" i="3" s="1"/>
  <c r="H154" i="3"/>
  <c r="I154" i="3" s="1"/>
  <c r="H153" i="3"/>
  <c r="I153" i="3" s="1"/>
  <c r="H152" i="3"/>
  <c r="I152" i="3" s="1"/>
  <c r="H151" i="3"/>
  <c r="I151" i="3" s="1"/>
  <c r="H150" i="3"/>
  <c r="I150" i="3" s="1"/>
  <c r="H148" i="3"/>
  <c r="I148" i="3" s="1"/>
  <c r="H147" i="3"/>
  <c r="H146" i="3"/>
  <c r="I146" i="3" s="1"/>
  <c r="H145" i="3"/>
  <c r="I145" i="3" s="1"/>
  <c r="H144" i="3"/>
  <c r="I144" i="3" s="1"/>
  <c r="H143" i="3"/>
  <c r="I143" i="3" s="1"/>
  <c r="H142" i="3"/>
  <c r="I142" i="3" s="1"/>
  <c r="H141" i="3"/>
  <c r="H140" i="3"/>
  <c r="I140" i="3" s="1"/>
  <c r="H139" i="3"/>
  <c r="I139" i="3" s="1"/>
  <c r="H138" i="3"/>
  <c r="I138" i="3" s="1"/>
  <c r="H137" i="3"/>
  <c r="I137" i="3" s="1"/>
  <c r="H136" i="3"/>
  <c r="I136" i="3" s="1"/>
  <c r="H135" i="3"/>
  <c r="I135" i="3" s="1"/>
  <c r="H134" i="3"/>
  <c r="I134" i="3" s="1"/>
  <c r="H133" i="3"/>
  <c r="I133" i="3" s="1"/>
  <c r="H132" i="3"/>
  <c r="I132" i="3" s="1"/>
  <c r="H131" i="3"/>
  <c r="I131" i="3" s="1"/>
  <c r="H130" i="3"/>
  <c r="I130" i="3" s="1"/>
  <c r="H129" i="3"/>
  <c r="I129" i="3" s="1"/>
  <c r="H128" i="3"/>
  <c r="I128" i="3" s="1"/>
  <c r="H127" i="3"/>
  <c r="I127" i="3" s="1"/>
  <c r="H126" i="3"/>
  <c r="I126" i="3" s="1"/>
  <c r="H125" i="3"/>
  <c r="I125" i="3" s="1"/>
  <c r="H124" i="3"/>
  <c r="I124" i="3" s="1"/>
  <c r="H123" i="3"/>
  <c r="I123" i="3" s="1"/>
  <c r="H122" i="3"/>
  <c r="I122" i="3" s="1"/>
  <c r="H121" i="3"/>
  <c r="I121" i="3" s="1"/>
  <c r="H120" i="3"/>
  <c r="I120" i="3" s="1"/>
  <c r="H119" i="3"/>
  <c r="I119" i="3" s="1"/>
  <c r="H118" i="3"/>
  <c r="I118" i="3" s="1"/>
  <c r="H117" i="3"/>
  <c r="I117" i="3" s="1"/>
  <c r="H116" i="3"/>
  <c r="I116" i="3" s="1"/>
  <c r="H115" i="3"/>
  <c r="I115" i="3" s="1"/>
  <c r="H114" i="3"/>
  <c r="I114" i="3" s="1"/>
  <c r="H113" i="3"/>
  <c r="I113" i="3" s="1"/>
  <c r="H112" i="3"/>
  <c r="I112" i="3" s="1"/>
  <c r="H111" i="3"/>
  <c r="I111" i="3" s="1"/>
  <c r="H110" i="3"/>
  <c r="I110" i="3" s="1"/>
  <c r="H109" i="3"/>
  <c r="I109" i="3" s="1"/>
  <c r="H108" i="3"/>
  <c r="I108" i="3" s="1"/>
  <c r="H107" i="3"/>
  <c r="I107" i="3" s="1"/>
  <c r="H106" i="3"/>
  <c r="I106" i="3" s="1"/>
  <c r="H105" i="3"/>
  <c r="I105" i="3" s="1"/>
  <c r="H104" i="3"/>
  <c r="I104" i="3" s="1"/>
  <c r="H103" i="3"/>
  <c r="I103" i="3" s="1"/>
  <c r="H102" i="3"/>
  <c r="I102" i="3" s="1"/>
  <c r="H101" i="3"/>
  <c r="I101" i="3" s="1"/>
  <c r="H100" i="3"/>
  <c r="I100" i="3" s="1"/>
  <c r="H99" i="3"/>
  <c r="I99" i="3" s="1"/>
  <c r="H98" i="3"/>
  <c r="I98" i="3" s="1"/>
  <c r="H97" i="3"/>
  <c r="I97" i="3" s="1"/>
  <c r="H96" i="3"/>
  <c r="I96" i="3" s="1"/>
  <c r="H95" i="3"/>
  <c r="I95" i="3" s="1"/>
  <c r="H94" i="3"/>
  <c r="I94" i="3" s="1"/>
  <c r="H93" i="3"/>
  <c r="I93" i="3" s="1"/>
  <c r="H92" i="3"/>
  <c r="I92" i="3" s="1"/>
  <c r="H91" i="3"/>
  <c r="I91" i="3" s="1"/>
  <c r="H90" i="3"/>
  <c r="H89" i="3"/>
  <c r="I89" i="3" s="1"/>
  <c r="H88" i="3"/>
  <c r="I88" i="3" s="1"/>
  <c r="H87" i="3"/>
  <c r="H86" i="3"/>
  <c r="I86" i="3" s="1"/>
  <c r="H85" i="3"/>
  <c r="I85" i="3" s="1"/>
  <c r="H84" i="3"/>
  <c r="I84" i="3" s="1"/>
  <c r="H83" i="3"/>
  <c r="I83" i="3" s="1"/>
  <c r="H82" i="3"/>
  <c r="G76" i="3"/>
  <c r="H74" i="3"/>
  <c r="I74" i="3" s="1"/>
  <c r="H73" i="3"/>
  <c r="I73" i="3" s="1"/>
  <c r="H72" i="3"/>
  <c r="I72" i="3" s="1"/>
  <c r="H71" i="3"/>
  <c r="I71" i="3" s="1"/>
  <c r="H70" i="3"/>
  <c r="I70" i="3" s="1"/>
  <c r="H69" i="3"/>
  <c r="I69" i="3" s="1"/>
  <c r="H68" i="3"/>
  <c r="I68" i="3" s="1"/>
  <c r="H67" i="3"/>
  <c r="I67" i="3" s="1"/>
  <c r="G54" i="3"/>
  <c r="H54" i="3" s="1"/>
  <c r="I54" i="3" s="1"/>
  <c r="H53" i="3"/>
  <c r="I53" i="3" s="1"/>
  <c r="H52" i="3"/>
  <c r="I52" i="3" s="1"/>
  <c r="H51" i="3"/>
  <c r="I51" i="3" s="1"/>
  <c r="H50" i="3"/>
  <c r="I50" i="3" s="1"/>
  <c r="H49" i="3"/>
  <c r="I49" i="3" s="1"/>
  <c r="H48" i="3"/>
  <c r="I48" i="3" s="1"/>
  <c r="H47" i="3"/>
  <c r="I47" i="3" s="1"/>
  <c r="H46" i="3"/>
  <c r="I46" i="3" s="1"/>
  <c r="H45" i="3"/>
  <c r="I45" i="3" s="1"/>
  <c r="H44" i="3"/>
  <c r="I44" i="3" s="1"/>
  <c r="H42" i="3"/>
  <c r="I42" i="3" s="1"/>
  <c r="H41" i="3"/>
  <c r="I41" i="3" s="1"/>
  <c r="H40" i="3"/>
  <c r="I40" i="3" s="1"/>
  <c r="H39" i="3"/>
  <c r="I39" i="3" s="1"/>
  <c r="H38" i="3"/>
  <c r="I38" i="3" s="1"/>
  <c r="H37" i="3"/>
  <c r="I37" i="3" s="1"/>
  <c r="H36" i="3"/>
  <c r="I36" i="3" s="1"/>
  <c r="H35" i="3"/>
  <c r="I35" i="3" s="1"/>
  <c r="H34" i="3"/>
  <c r="I34" i="3" s="1"/>
  <c r="H33" i="3"/>
  <c r="H31" i="3"/>
  <c r="I31" i="3" s="1"/>
  <c r="F31" i="3"/>
  <c r="H30" i="3"/>
  <c r="I30" i="3" s="1"/>
  <c r="F30" i="3"/>
  <c r="H29" i="3"/>
  <c r="I29" i="3" s="1"/>
  <c r="F29" i="3"/>
  <c r="H28" i="3"/>
  <c r="I28" i="3" s="1"/>
  <c r="F28" i="3"/>
  <c r="H27" i="3"/>
  <c r="I27" i="3" s="1"/>
  <c r="F27" i="3"/>
  <c r="H26" i="3"/>
  <c r="I26" i="3" s="1"/>
  <c r="F26" i="3"/>
  <c r="H25" i="3"/>
  <c r="I25" i="3" s="1"/>
  <c r="F25" i="3"/>
  <c r="H24" i="3"/>
  <c r="I24" i="3" s="1"/>
  <c r="F24" i="3"/>
  <c r="H23" i="3"/>
  <c r="I23" i="3" s="1"/>
  <c r="F23" i="3"/>
  <c r="H22" i="3"/>
  <c r="I22" i="3" s="1"/>
  <c r="F22" i="3"/>
  <c r="H21" i="3"/>
  <c r="I21" i="3" s="1"/>
  <c r="F21" i="3"/>
  <c r="H20" i="3"/>
  <c r="I20" i="3" s="1"/>
  <c r="F20" i="3"/>
  <c r="G19" i="3"/>
  <c r="H19" i="3" s="1"/>
  <c r="H18" i="3"/>
  <c r="I18" i="3" s="1"/>
  <c r="F18" i="3"/>
  <c r="H17" i="3"/>
  <c r="I17" i="3" s="1"/>
  <c r="F17" i="3"/>
  <c r="H16" i="3"/>
  <c r="I16" i="3" s="1"/>
  <c r="F16" i="3"/>
  <c r="F15" i="3"/>
  <c r="H14" i="3"/>
  <c r="I14" i="3" s="1"/>
  <c r="H13" i="3"/>
  <c r="I13" i="3" s="1"/>
  <c r="H11" i="3"/>
  <c r="I11" i="3" s="1"/>
  <c r="F11" i="3"/>
  <c r="H10" i="3"/>
  <c r="I10" i="3" s="1"/>
  <c r="F10" i="3"/>
  <c r="H9" i="3"/>
  <c r="I9" i="3" s="1"/>
  <c r="F9" i="3"/>
  <c r="H8" i="3"/>
  <c r="F8" i="3"/>
  <c r="F7" i="3"/>
  <c r="G6" i="3"/>
  <c r="G246" i="2"/>
  <c r="H246" i="2" s="1"/>
  <c r="G245" i="2"/>
  <c r="H245" i="2" s="1"/>
  <c r="G244" i="2"/>
  <c r="H244" i="2" s="1"/>
  <c r="G242" i="2"/>
  <c r="H242" i="2" s="1"/>
  <c r="G241" i="2"/>
  <c r="H241" i="2" s="1"/>
  <c r="G240" i="2"/>
  <c r="H240" i="2" s="1"/>
  <c r="G239" i="2"/>
  <c r="H239" i="2" s="1"/>
  <c r="G238" i="2"/>
  <c r="H238" i="2" s="1"/>
  <c r="G237" i="2"/>
  <c r="H237" i="2" s="1"/>
  <c r="G236" i="2"/>
  <c r="H236" i="2" s="1"/>
  <c r="G235" i="2"/>
  <c r="H235" i="2" s="1"/>
  <c r="G234" i="2"/>
  <c r="H234" i="2" s="1"/>
  <c r="G233" i="2"/>
  <c r="H233" i="2" s="1"/>
  <c r="G232" i="2"/>
  <c r="H232" i="2" s="1"/>
  <c r="G231" i="2"/>
  <c r="H231" i="2" s="1"/>
  <c r="G230" i="2"/>
  <c r="H230" i="2" s="1"/>
  <c r="G228" i="2"/>
  <c r="H228" i="2" s="1"/>
  <c r="G227" i="2"/>
  <c r="H227" i="2" s="1"/>
  <c r="G226" i="2"/>
  <c r="H226" i="2" s="1"/>
  <c r="G225" i="2"/>
  <c r="H225" i="2" s="1"/>
  <c r="G224" i="2"/>
  <c r="H224" i="2" s="1"/>
  <c r="G223" i="2"/>
  <c r="H223" i="2" s="1"/>
  <c r="G222" i="2"/>
  <c r="H222" i="2" s="1"/>
  <c r="G221" i="2"/>
  <c r="H221" i="2" s="1"/>
  <c r="G220" i="2"/>
  <c r="H220" i="2" s="1"/>
  <c r="G219" i="2"/>
  <c r="H219" i="2" s="1"/>
  <c r="G218" i="2"/>
  <c r="H218" i="2" s="1"/>
  <c r="G216" i="2"/>
  <c r="H216" i="2" s="1"/>
  <c r="G215" i="2"/>
  <c r="H215" i="2" s="1"/>
  <c r="G214" i="2"/>
  <c r="H214" i="2" s="1"/>
  <c r="G213" i="2"/>
  <c r="H213" i="2" s="1"/>
  <c r="G212" i="2"/>
  <c r="H212" i="2" s="1"/>
  <c r="G211" i="2"/>
  <c r="H211" i="2" s="1"/>
  <c r="G210" i="2"/>
  <c r="H210" i="2" s="1"/>
  <c r="G209" i="2"/>
  <c r="H209" i="2" s="1"/>
  <c r="G207" i="2"/>
  <c r="H207" i="2" s="1"/>
  <c r="G206" i="2"/>
  <c r="H206" i="2" s="1"/>
  <c r="G205" i="2"/>
  <c r="H205" i="2" s="1"/>
  <c r="G204" i="2"/>
  <c r="H204" i="2" s="1"/>
  <c r="G203" i="2"/>
  <c r="H203" i="2" s="1"/>
  <c r="G202" i="2"/>
  <c r="H202" i="2" s="1"/>
  <c r="G201" i="2"/>
  <c r="H201" i="2" s="1"/>
  <c r="G200" i="2"/>
  <c r="H200" i="2" s="1"/>
  <c r="G199" i="2"/>
  <c r="H199" i="2" s="1"/>
  <c r="G198" i="2"/>
  <c r="H198" i="2" s="1"/>
  <c r="G197" i="2"/>
  <c r="H197" i="2" s="1"/>
  <c r="G196" i="2"/>
  <c r="H196" i="2" s="1"/>
  <c r="G195" i="2"/>
  <c r="H195" i="2" s="1"/>
  <c r="G194" i="2"/>
  <c r="H194" i="2" s="1"/>
  <c r="G193" i="2"/>
  <c r="H193" i="2" s="1"/>
  <c r="G192" i="2"/>
  <c r="H192" i="2" s="1"/>
  <c r="G191" i="2"/>
  <c r="H191" i="2" s="1"/>
  <c r="G189" i="2"/>
  <c r="H189" i="2" s="1"/>
  <c r="G188" i="2"/>
  <c r="H188" i="2" s="1"/>
  <c r="G187" i="2"/>
  <c r="H187" i="2" s="1"/>
  <c r="G186" i="2"/>
  <c r="H186" i="2" s="1"/>
  <c r="G185" i="2"/>
  <c r="H185" i="2" s="1"/>
  <c r="G184" i="2"/>
  <c r="H184" i="2" s="1"/>
  <c r="G183" i="2"/>
  <c r="H183" i="2" s="1"/>
  <c r="G182" i="2"/>
  <c r="H182" i="2" s="1"/>
  <c r="G181" i="2"/>
  <c r="H181" i="2" s="1"/>
  <c r="G180" i="2"/>
  <c r="H180" i="2" s="1"/>
  <c r="G179" i="2"/>
  <c r="H179" i="2" s="1"/>
  <c r="G178" i="2"/>
  <c r="H178" i="2" s="1"/>
  <c r="G176" i="2"/>
  <c r="H176" i="2" s="1"/>
  <c r="G175" i="2"/>
  <c r="H175" i="2" s="1"/>
  <c r="G174" i="2"/>
  <c r="H174" i="2" s="1"/>
  <c r="G173" i="2"/>
  <c r="H173" i="2" s="1"/>
  <c r="G172" i="2"/>
  <c r="H172" i="2" s="1"/>
  <c r="G171" i="2"/>
  <c r="H171" i="2" s="1"/>
  <c r="G170" i="2"/>
  <c r="H170" i="2" s="1"/>
  <c r="G169" i="2"/>
  <c r="H169" i="2" s="1"/>
  <c r="G168" i="2"/>
  <c r="H168" i="2" s="1"/>
  <c r="G166" i="2"/>
  <c r="H166" i="2" s="1"/>
  <c r="G165" i="2"/>
  <c r="H165" i="2" s="1"/>
  <c r="G164" i="2"/>
  <c r="H164" i="2" s="1"/>
  <c r="G163" i="2"/>
  <c r="H163" i="2" s="1"/>
  <c r="G162" i="2"/>
  <c r="H162" i="2" s="1"/>
  <c r="G161" i="2"/>
  <c r="H161" i="2" s="1"/>
  <c r="G160" i="2"/>
  <c r="H160" i="2" s="1"/>
  <c r="G159" i="2"/>
  <c r="H159" i="2" s="1"/>
  <c r="G158" i="2"/>
  <c r="H158" i="2" s="1"/>
  <c r="G157" i="2"/>
  <c r="H157" i="2" s="1"/>
  <c r="G156" i="2"/>
  <c r="H156" i="2" s="1"/>
  <c r="G154" i="2"/>
  <c r="H154" i="2" s="1"/>
  <c r="G153" i="2"/>
  <c r="H153" i="2" s="1"/>
  <c r="G152" i="2"/>
  <c r="H152" i="2" s="1"/>
  <c r="G151" i="2"/>
  <c r="H151" i="2" s="1"/>
  <c r="G150" i="2"/>
  <c r="H150" i="2" s="1"/>
  <c r="G148" i="2"/>
  <c r="H148" i="2" s="1"/>
  <c r="G147" i="2"/>
  <c r="G146" i="2"/>
  <c r="H146" i="2" s="1"/>
  <c r="G145" i="2"/>
  <c r="H145" i="2" s="1"/>
  <c r="G144" i="2"/>
  <c r="H144" i="2" s="1"/>
  <c r="G143" i="2"/>
  <c r="H143" i="2" s="1"/>
  <c r="G142" i="2"/>
  <c r="H142" i="2" s="1"/>
  <c r="G141" i="2"/>
  <c r="G140" i="2"/>
  <c r="H140" i="2" s="1"/>
  <c r="G139" i="2"/>
  <c r="H139" i="2" s="1"/>
  <c r="G138" i="2"/>
  <c r="H138" i="2" s="1"/>
  <c r="G137" i="2"/>
  <c r="H137" i="2" s="1"/>
  <c r="G136" i="2"/>
  <c r="H136" i="2" s="1"/>
  <c r="G135" i="2"/>
  <c r="H135" i="2" s="1"/>
  <c r="G134" i="2"/>
  <c r="H134" i="2" s="1"/>
  <c r="G133" i="2"/>
  <c r="H133" i="2" s="1"/>
  <c r="G132" i="2"/>
  <c r="H132" i="2" s="1"/>
  <c r="G131" i="2"/>
  <c r="H131" i="2" s="1"/>
  <c r="G130" i="2"/>
  <c r="H130" i="2" s="1"/>
  <c r="G129" i="2"/>
  <c r="H129" i="2" s="1"/>
  <c r="G128" i="2"/>
  <c r="H128" i="2" s="1"/>
  <c r="G127" i="2"/>
  <c r="H127" i="2" s="1"/>
  <c r="G126" i="2"/>
  <c r="H126" i="2" s="1"/>
  <c r="G125" i="2"/>
  <c r="H125" i="2" s="1"/>
  <c r="G124" i="2"/>
  <c r="H124" i="2" s="1"/>
  <c r="G123" i="2"/>
  <c r="H123" i="2" s="1"/>
  <c r="G122" i="2"/>
  <c r="H122" i="2" s="1"/>
  <c r="G121" i="2"/>
  <c r="H121" i="2" s="1"/>
  <c r="G120" i="2"/>
  <c r="H120" i="2" s="1"/>
  <c r="G119" i="2"/>
  <c r="H119" i="2" s="1"/>
  <c r="G118" i="2"/>
  <c r="H118" i="2" s="1"/>
  <c r="G117" i="2"/>
  <c r="H117" i="2" s="1"/>
  <c r="G116" i="2"/>
  <c r="H116" i="2" s="1"/>
  <c r="G115" i="2"/>
  <c r="H115" i="2" s="1"/>
  <c r="G114" i="2"/>
  <c r="H114" i="2" s="1"/>
  <c r="G113" i="2"/>
  <c r="H113" i="2" s="1"/>
  <c r="G112" i="2"/>
  <c r="H112" i="2" s="1"/>
  <c r="G111" i="2"/>
  <c r="H111" i="2" s="1"/>
  <c r="G110" i="2"/>
  <c r="H110" i="2" s="1"/>
  <c r="G109" i="2"/>
  <c r="H109" i="2" s="1"/>
  <c r="G108" i="2"/>
  <c r="H108" i="2" s="1"/>
  <c r="G107" i="2"/>
  <c r="H107" i="2" s="1"/>
  <c r="G106" i="2"/>
  <c r="H106" i="2" s="1"/>
  <c r="G105" i="2"/>
  <c r="H105" i="2" s="1"/>
  <c r="G104" i="2"/>
  <c r="H104" i="2" s="1"/>
  <c r="G103" i="2"/>
  <c r="H103" i="2" s="1"/>
  <c r="G102" i="2"/>
  <c r="H102" i="2" s="1"/>
  <c r="G101" i="2"/>
  <c r="H101" i="2" s="1"/>
  <c r="G100" i="2"/>
  <c r="H100" i="2" s="1"/>
  <c r="G99" i="2"/>
  <c r="H99" i="2" s="1"/>
  <c r="G98" i="2"/>
  <c r="H98" i="2" s="1"/>
  <c r="G97" i="2"/>
  <c r="H97" i="2" s="1"/>
  <c r="G96" i="2"/>
  <c r="H96" i="2" s="1"/>
  <c r="G95" i="2"/>
  <c r="H95" i="2" s="1"/>
  <c r="G94" i="2"/>
  <c r="H94" i="2" s="1"/>
  <c r="G93" i="2"/>
  <c r="H93" i="2" s="1"/>
  <c r="G92" i="2"/>
  <c r="H92" i="2" s="1"/>
  <c r="G91" i="2"/>
  <c r="H91" i="2" s="1"/>
  <c r="G90" i="2"/>
  <c r="G89" i="2"/>
  <c r="H89" i="2" s="1"/>
  <c r="G88" i="2"/>
  <c r="H88" i="2" s="1"/>
  <c r="G87" i="2"/>
  <c r="G86" i="2"/>
  <c r="H86" i="2" s="1"/>
  <c r="G85" i="2"/>
  <c r="H85" i="2" s="1"/>
  <c r="G84" i="2"/>
  <c r="H84" i="2" s="1"/>
  <c r="G83" i="2"/>
  <c r="H83" i="2" s="1"/>
  <c r="G82" i="2"/>
  <c r="F76" i="2"/>
  <c r="G74" i="2"/>
  <c r="H74" i="2" s="1"/>
  <c r="G73" i="2"/>
  <c r="H73" i="2" s="1"/>
  <c r="G72" i="2"/>
  <c r="H72" i="2" s="1"/>
  <c r="G71" i="2"/>
  <c r="H71" i="2" s="1"/>
  <c r="G70" i="2"/>
  <c r="H70" i="2" s="1"/>
  <c r="G69" i="2"/>
  <c r="H69" i="2" s="1"/>
  <c r="G68" i="2"/>
  <c r="H68" i="2" s="1"/>
  <c r="G67" i="2"/>
  <c r="H67" i="2" s="1"/>
  <c r="F54" i="2"/>
  <c r="G54" i="2" s="1"/>
  <c r="G53" i="2"/>
  <c r="H53" i="2" s="1"/>
  <c r="G52" i="2"/>
  <c r="H52" i="2" s="1"/>
  <c r="G51" i="2"/>
  <c r="H51" i="2" s="1"/>
  <c r="G50" i="2"/>
  <c r="H50" i="2" s="1"/>
  <c r="G49" i="2"/>
  <c r="H49" i="2" s="1"/>
  <c r="G48" i="2"/>
  <c r="H48" i="2" s="1"/>
  <c r="G47" i="2"/>
  <c r="H47" i="2" s="1"/>
  <c r="G46" i="2"/>
  <c r="H46" i="2" s="1"/>
  <c r="G45" i="2"/>
  <c r="H45" i="2" s="1"/>
  <c r="G44" i="2"/>
  <c r="H44" i="2" s="1"/>
  <c r="G42" i="2"/>
  <c r="H42" i="2" s="1"/>
  <c r="G41" i="2"/>
  <c r="H41" i="2" s="1"/>
  <c r="G40" i="2"/>
  <c r="H40" i="2" s="1"/>
  <c r="G39" i="2"/>
  <c r="H39" i="2" s="1"/>
  <c r="G38" i="2"/>
  <c r="H38" i="2" s="1"/>
  <c r="G37" i="2"/>
  <c r="H37" i="2" s="1"/>
  <c r="G36" i="2"/>
  <c r="H36" i="2" s="1"/>
  <c r="G35" i="2"/>
  <c r="H35" i="2" s="1"/>
  <c r="G34" i="2"/>
  <c r="H34" i="2" s="1"/>
  <c r="G33" i="2"/>
  <c r="G31" i="2"/>
  <c r="H31" i="2" s="1"/>
  <c r="E31" i="2"/>
  <c r="G30" i="2"/>
  <c r="H30" i="2" s="1"/>
  <c r="E30" i="2"/>
  <c r="G29" i="2"/>
  <c r="H29" i="2" s="1"/>
  <c r="E29" i="2"/>
  <c r="G28" i="2"/>
  <c r="H28" i="2" s="1"/>
  <c r="E28" i="2"/>
  <c r="G27" i="2"/>
  <c r="H27" i="2" s="1"/>
  <c r="E27" i="2"/>
  <c r="G26" i="2"/>
  <c r="H26" i="2" s="1"/>
  <c r="E26" i="2"/>
  <c r="G25" i="2"/>
  <c r="H25" i="2" s="1"/>
  <c r="E25" i="2"/>
  <c r="G24" i="2"/>
  <c r="H24" i="2" s="1"/>
  <c r="E24" i="2"/>
  <c r="G23" i="2"/>
  <c r="H23" i="2" s="1"/>
  <c r="E23" i="2"/>
  <c r="G22" i="2"/>
  <c r="H22" i="2" s="1"/>
  <c r="E22" i="2"/>
  <c r="G21" i="2"/>
  <c r="H21" i="2" s="1"/>
  <c r="E21" i="2"/>
  <c r="G20" i="2"/>
  <c r="H20" i="2" s="1"/>
  <c r="E20" i="2"/>
  <c r="G19" i="2"/>
  <c r="G18" i="2"/>
  <c r="H18" i="2" s="1"/>
  <c r="E18" i="2"/>
  <c r="G17" i="2"/>
  <c r="H17" i="2" s="1"/>
  <c r="E17" i="2"/>
  <c r="G16" i="2"/>
  <c r="H16" i="2" s="1"/>
  <c r="E16" i="2"/>
  <c r="G14" i="2"/>
  <c r="H14" i="2" s="1"/>
  <c r="G13" i="2"/>
  <c r="H13" i="2" s="1"/>
  <c r="E11" i="2"/>
  <c r="E10" i="2"/>
  <c r="E9" i="2"/>
  <c r="E8" i="2"/>
  <c r="E7" i="2"/>
  <c r="F6" i="2"/>
  <c r="G105" i="1"/>
  <c r="G106" i="1"/>
  <c r="H82" i="4" s="1"/>
  <c r="G107" i="1"/>
  <c r="G108" i="1"/>
  <c r="G109" i="1"/>
  <c r="G110" i="1"/>
  <c r="H86" i="4" s="1"/>
  <c r="G111" i="1"/>
  <c r="G112" i="1"/>
  <c r="G113" i="1"/>
  <c r="G114" i="1"/>
  <c r="H90" i="4" s="1"/>
  <c r="G115" i="1"/>
  <c r="G116" i="1"/>
  <c r="G117" i="1"/>
  <c r="G118" i="1"/>
  <c r="H94" i="4" s="1"/>
  <c r="G119" i="1"/>
  <c r="G120" i="1"/>
  <c r="G121" i="1"/>
  <c r="G122" i="1"/>
  <c r="H98" i="4" s="1"/>
  <c r="G123" i="1"/>
  <c r="G124" i="1"/>
  <c r="G125" i="1"/>
  <c r="G126" i="1"/>
  <c r="H102" i="4" s="1"/>
  <c r="G127" i="1"/>
  <c r="G128" i="1"/>
  <c r="G129" i="1"/>
  <c r="G130" i="1"/>
  <c r="H106" i="4" s="1"/>
  <c r="G131" i="1"/>
  <c r="G132" i="1"/>
  <c r="G133" i="1"/>
  <c r="G134" i="1"/>
  <c r="H110" i="4" s="1"/>
  <c r="G135" i="1"/>
  <c r="G136" i="1"/>
  <c r="G137" i="1"/>
  <c r="G138" i="1"/>
  <c r="H114" i="4" s="1"/>
  <c r="G139" i="1"/>
  <c r="G140" i="1"/>
  <c r="G141" i="1"/>
  <c r="G142" i="1"/>
  <c r="H118" i="4" s="1"/>
  <c r="G143" i="1"/>
  <c r="G144" i="1"/>
  <c r="G145" i="1"/>
  <c r="G146" i="1"/>
  <c r="H122" i="4" s="1"/>
  <c r="G147" i="1"/>
  <c r="G148" i="1"/>
  <c r="G150" i="1"/>
  <c r="G151" i="1"/>
  <c r="H127" i="4" s="1"/>
  <c r="G152" i="1"/>
  <c r="G153" i="1"/>
  <c r="G154" i="1"/>
  <c r="G156" i="1"/>
  <c r="H132" i="4" s="1"/>
  <c r="G157" i="1"/>
  <c r="G158" i="1"/>
  <c r="G159" i="1"/>
  <c r="G160" i="1"/>
  <c r="H136" i="4" s="1"/>
  <c r="G161" i="1"/>
  <c r="G162" i="1"/>
  <c r="G163" i="1"/>
  <c r="G164" i="1"/>
  <c r="H140" i="4" s="1"/>
  <c r="G165" i="1"/>
  <c r="G166" i="1"/>
  <c r="G168" i="1"/>
  <c r="G169" i="1"/>
  <c r="H145" i="4" s="1"/>
  <c r="G170" i="1"/>
  <c r="G171" i="1"/>
  <c r="G172" i="1"/>
  <c r="G173" i="1"/>
  <c r="H149" i="4" s="1"/>
  <c r="G174" i="1"/>
  <c r="G175" i="1"/>
  <c r="G176" i="1"/>
  <c r="G178" i="1"/>
  <c r="H154" i="4" s="1"/>
  <c r="G179" i="1"/>
  <c r="G180" i="1"/>
  <c r="G181" i="1"/>
  <c r="G182" i="1"/>
  <c r="H158" i="4" s="1"/>
  <c r="G183" i="1"/>
  <c r="G184" i="1"/>
  <c r="G185" i="1"/>
  <c r="G186" i="1"/>
  <c r="H162" i="4" s="1"/>
  <c r="G187" i="1"/>
  <c r="G188" i="1"/>
  <c r="G189" i="1"/>
  <c r="G191" i="1"/>
  <c r="H167" i="4" s="1"/>
  <c r="G192" i="1"/>
  <c r="G193" i="1"/>
  <c r="G194" i="1"/>
  <c r="G195" i="1"/>
  <c r="H171" i="4" s="1"/>
  <c r="G196" i="1"/>
  <c r="G197" i="1"/>
  <c r="G198" i="1"/>
  <c r="G199" i="1"/>
  <c r="H175" i="4" s="1"/>
  <c r="G200" i="1"/>
  <c r="G201" i="1"/>
  <c r="G202" i="1"/>
  <c r="G203" i="1"/>
  <c r="H179" i="4" s="1"/>
  <c r="G204" i="1"/>
  <c r="G205" i="1"/>
  <c r="G206" i="1"/>
  <c r="G207" i="1"/>
  <c r="H183" i="4" s="1"/>
  <c r="G209" i="1"/>
  <c r="G210" i="1"/>
  <c r="G211" i="1"/>
  <c r="G212" i="1"/>
  <c r="H188" i="4" s="1"/>
  <c r="G213" i="1"/>
  <c r="G214" i="1"/>
  <c r="G215" i="1"/>
  <c r="G216" i="1"/>
  <c r="H192" i="4" s="1"/>
  <c r="G218" i="1"/>
  <c r="G219" i="1"/>
  <c r="G220" i="1"/>
  <c r="G221" i="1"/>
  <c r="H197" i="4" s="1"/>
  <c r="G222" i="1"/>
  <c r="G223" i="1"/>
  <c r="G224" i="1"/>
  <c r="G225" i="1"/>
  <c r="H201" i="4" s="1"/>
  <c r="G226" i="1"/>
  <c r="G227" i="1"/>
  <c r="G228" i="1"/>
  <c r="G230" i="1"/>
  <c r="H206" i="4" s="1"/>
  <c r="G231" i="1"/>
  <c r="G232" i="1"/>
  <c r="G233" i="1"/>
  <c r="G234" i="1"/>
  <c r="H210" i="4" s="1"/>
  <c r="G235" i="1"/>
  <c r="G236" i="1"/>
  <c r="G237" i="1"/>
  <c r="G238" i="1"/>
  <c r="H214" i="4" s="1"/>
  <c r="G239" i="1"/>
  <c r="G240" i="1"/>
  <c r="G241" i="1"/>
  <c r="G242" i="1"/>
  <c r="H218" i="4" s="1"/>
  <c r="G244" i="1"/>
  <c r="G245" i="1"/>
  <c r="G246" i="1"/>
  <c r="G84" i="1"/>
  <c r="G85" i="1"/>
  <c r="H61" i="4" s="1"/>
  <c r="G86" i="1"/>
  <c r="H62" i="4" s="1"/>
  <c r="G87" i="1"/>
  <c r="G88" i="1"/>
  <c r="G89" i="1"/>
  <c r="H65" i="4" s="1"/>
  <c r="G90" i="1"/>
  <c r="G91" i="1"/>
  <c r="G92" i="1"/>
  <c r="G93" i="1"/>
  <c r="H69" i="4" s="1"/>
  <c r="G94" i="1"/>
  <c r="H70" i="4" s="1"/>
  <c r="G95" i="1"/>
  <c r="G96" i="1"/>
  <c r="G97" i="1"/>
  <c r="H73" i="4" s="1"/>
  <c r="G98" i="1"/>
  <c r="H74" i="4" s="1"/>
  <c r="G99" i="1"/>
  <c r="G100" i="1"/>
  <c r="G101" i="1"/>
  <c r="H77" i="4" s="1"/>
  <c r="G102" i="1"/>
  <c r="H78" i="4" s="1"/>
  <c r="G103" i="1"/>
  <c r="G104" i="1"/>
  <c r="G83" i="1"/>
  <c r="G82" i="1"/>
  <c r="G68" i="1"/>
  <c r="H44" i="4" s="1"/>
  <c r="G69" i="1"/>
  <c r="H45" i="4" s="1"/>
  <c r="G70" i="1"/>
  <c r="H46" i="4" s="1"/>
  <c r="G71" i="1"/>
  <c r="G72" i="1"/>
  <c r="H48" i="4" s="1"/>
  <c r="G73" i="1"/>
  <c r="H49" i="4" s="1"/>
  <c r="G74" i="1"/>
  <c r="H50" i="4" s="1"/>
  <c r="G67" i="1"/>
  <c r="G45" i="1"/>
  <c r="G46" i="1"/>
  <c r="G47" i="1"/>
  <c r="H23" i="4" s="1"/>
  <c r="G48" i="1"/>
  <c r="H24" i="4" s="1"/>
  <c r="G49" i="1"/>
  <c r="G50" i="1"/>
  <c r="G51" i="1"/>
  <c r="H27" i="4" s="1"/>
  <c r="G52" i="1"/>
  <c r="H28" i="4" s="1"/>
  <c r="G53" i="1"/>
  <c r="G20" i="1"/>
  <c r="G21" i="1"/>
  <c r="G22" i="1"/>
  <c r="G23" i="1"/>
  <c r="G24" i="1"/>
  <c r="G25" i="1"/>
  <c r="G26" i="1"/>
  <c r="G27" i="1"/>
  <c r="G28" i="1"/>
  <c r="G29" i="1"/>
  <c r="G30" i="1"/>
  <c r="G31" i="1"/>
  <c r="G33" i="1"/>
  <c r="G34" i="1"/>
  <c r="H10" i="4" s="1"/>
  <c r="G35" i="1"/>
  <c r="H11" i="4" s="1"/>
  <c r="G36" i="1"/>
  <c r="G37" i="1"/>
  <c r="G38" i="1"/>
  <c r="H14" i="4" s="1"/>
  <c r="G39" i="1"/>
  <c r="H15" i="4" s="1"/>
  <c r="G40" i="1"/>
  <c r="G41" i="1"/>
  <c r="G42" i="1"/>
  <c r="H18" i="4" s="1"/>
  <c r="G44" i="1"/>
  <c r="H20" i="4" s="1"/>
  <c r="E21" i="1"/>
  <c r="E22" i="1"/>
  <c r="E23" i="1"/>
  <c r="E24" i="1"/>
  <c r="E25" i="1"/>
  <c r="E26" i="1"/>
  <c r="E27" i="1"/>
  <c r="E28" i="1"/>
  <c r="E29" i="1"/>
  <c r="E30" i="1"/>
  <c r="E31" i="1"/>
  <c r="E20" i="1"/>
  <c r="F19" i="1"/>
  <c r="F76" i="1"/>
  <c r="H17" i="4" l="1"/>
  <c r="H22" i="4"/>
  <c r="H76" i="4"/>
  <c r="H68" i="4"/>
  <c r="H60" i="4"/>
  <c r="H222" i="4"/>
  <c r="H217" i="4"/>
  <c r="H213" i="4"/>
  <c r="H209" i="4"/>
  <c r="H204" i="4"/>
  <c r="H200" i="4"/>
  <c r="H196" i="4"/>
  <c r="H191" i="4"/>
  <c r="H187" i="4"/>
  <c r="H182" i="4"/>
  <c r="H178" i="4"/>
  <c r="H174" i="4"/>
  <c r="H170" i="4"/>
  <c r="H165" i="4"/>
  <c r="H161" i="4"/>
  <c r="H157" i="4"/>
  <c r="H152" i="4"/>
  <c r="H148" i="4"/>
  <c r="H144" i="4"/>
  <c r="H139" i="4"/>
  <c r="H135" i="4"/>
  <c r="H130" i="4"/>
  <c r="H126" i="4"/>
  <c r="H121" i="4"/>
  <c r="H113" i="4"/>
  <c r="H109" i="4"/>
  <c r="H105" i="4"/>
  <c r="H101" i="4"/>
  <c r="H97" i="4"/>
  <c r="H93" i="4"/>
  <c r="H89" i="4"/>
  <c r="H85" i="4"/>
  <c r="H81" i="4"/>
  <c r="I12" i="3"/>
  <c r="H13" i="4"/>
  <c r="H26" i="4"/>
  <c r="H80" i="4"/>
  <c r="H72" i="4"/>
  <c r="H64" i="4"/>
  <c r="H43" i="4"/>
  <c r="H47" i="4"/>
  <c r="H221" i="4"/>
  <c r="H216" i="4"/>
  <c r="H212" i="4"/>
  <c r="H208" i="4"/>
  <c r="H203" i="4"/>
  <c r="H199" i="4"/>
  <c r="H195" i="4"/>
  <c r="H190" i="4"/>
  <c r="H186" i="4"/>
  <c r="H181" i="4"/>
  <c r="H177" i="4"/>
  <c r="H173" i="4"/>
  <c r="H169" i="4"/>
  <c r="H164" i="4"/>
  <c r="H160" i="4"/>
  <c r="H156" i="4"/>
  <c r="H151" i="4"/>
  <c r="H147" i="4"/>
  <c r="H142" i="4"/>
  <c r="H138" i="4"/>
  <c r="H134" i="4"/>
  <c r="H129" i="4"/>
  <c r="H124" i="4"/>
  <c r="H120" i="4"/>
  <c r="H116" i="4"/>
  <c r="H112" i="4"/>
  <c r="H108" i="4"/>
  <c r="H104" i="4"/>
  <c r="H100" i="4"/>
  <c r="H96" i="4"/>
  <c r="H92" i="4"/>
  <c r="H88" i="4"/>
  <c r="H84" i="4"/>
  <c r="H59" i="4"/>
  <c r="H220" i="4"/>
  <c r="H215" i="4"/>
  <c r="H211" i="4"/>
  <c r="H207" i="4"/>
  <c r="H202" i="4"/>
  <c r="H198" i="4"/>
  <c r="H194" i="4"/>
  <c r="H189" i="4"/>
  <c r="H185" i="4"/>
  <c r="H180" i="4"/>
  <c r="H176" i="4"/>
  <c r="H172" i="4"/>
  <c r="H168" i="4"/>
  <c r="H163" i="4"/>
  <c r="H159" i="4"/>
  <c r="H155" i="4"/>
  <c r="H150" i="4"/>
  <c r="H146" i="4"/>
  <c r="H141" i="4"/>
  <c r="H137" i="4"/>
  <c r="H133" i="4"/>
  <c r="H128" i="4"/>
  <c r="H119" i="4"/>
  <c r="H115" i="4"/>
  <c r="H111" i="4"/>
  <c r="H107" i="4"/>
  <c r="H103" i="4"/>
  <c r="H99" i="4"/>
  <c r="H95" i="4"/>
  <c r="H91" i="4"/>
  <c r="H87" i="4"/>
  <c r="H83" i="4"/>
  <c r="H12" i="2"/>
  <c r="H12" i="4"/>
  <c r="H29" i="4"/>
  <c r="H25" i="4"/>
  <c r="H21" i="4"/>
  <c r="H79" i="4"/>
  <c r="H75" i="4"/>
  <c r="H71" i="4"/>
  <c r="H67" i="4"/>
  <c r="H16" i="4"/>
  <c r="I82" i="3"/>
  <c r="I90" i="3"/>
  <c r="I147" i="3"/>
  <c r="I87" i="3"/>
  <c r="I141" i="3"/>
  <c r="H6" i="3"/>
  <c r="I8" i="3"/>
  <c r="H76" i="3"/>
  <c r="I76" i="3" s="1"/>
  <c r="I75" i="3" s="1"/>
  <c r="G75" i="3"/>
  <c r="H75" i="3" s="1"/>
  <c r="I19" i="3"/>
  <c r="I33" i="3"/>
  <c r="I43" i="3"/>
  <c r="G43" i="3"/>
  <c r="H43" i="3" s="1"/>
  <c r="G76" i="2"/>
  <c r="H76" i="2" s="1"/>
  <c r="H75" i="2" s="1"/>
  <c r="F75" i="2"/>
  <c r="G75" i="2" s="1"/>
  <c r="H141" i="2"/>
  <c r="H19" i="2"/>
  <c r="H33" i="2"/>
  <c r="H54" i="2"/>
  <c r="H43" i="2" s="1"/>
  <c r="F43" i="2"/>
  <c r="G43" i="2" s="1"/>
  <c r="H82" i="2"/>
  <c r="H90" i="2"/>
  <c r="H87" i="2"/>
  <c r="H147" i="2"/>
  <c r="G76" i="1"/>
  <c r="H52" i="4" s="1"/>
  <c r="F75" i="1"/>
  <c r="G75" i="1" s="1"/>
  <c r="G19" i="1"/>
  <c r="F12" i="2"/>
  <c r="G12" i="2" s="1"/>
  <c r="G12" i="3"/>
  <c r="H12" i="3" s="1"/>
  <c r="F13" i="3"/>
  <c r="E13" i="2"/>
  <c r="F14" i="3"/>
  <c r="E14" i="2"/>
  <c r="H223" i="4" l="1"/>
  <c r="I6" i="3"/>
  <c r="I247" i="3" s="1"/>
  <c r="H247" i="2"/>
  <c r="F247" i="2"/>
  <c r="G247" i="2"/>
  <c r="H247" i="3"/>
  <c r="G247" i="3"/>
  <c r="F54" i="1"/>
  <c r="G54" i="1" s="1"/>
  <c r="F43" i="1" l="1"/>
  <c r="G43" i="1" l="1"/>
  <c r="G247" i="1" s="1"/>
  <c r="F247" i="1"/>
</calcChain>
</file>

<file path=xl/sharedStrings.xml><?xml version="1.0" encoding="utf-8"?>
<sst xmlns="http://schemas.openxmlformats.org/spreadsheetml/2006/main" count="2112" uniqueCount="314">
  <si>
    <t>BAZIN ÎNGROPAT</t>
  </si>
  <si>
    <t>RELOCARE CONDUCTE CONF. DS01</t>
  </si>
  <si>
    <t>-Grup pompare apa potabila</t>
  </si>
  <si>
    <t>-Modul termic preparare acm</t>
  </si>
  <si>
    <t>-Schimbator de caldura cu placi</t>
  </si>
  <si>
    <t>-Boiler preparare a.c.m.</t>
  </si>
  <si>
    <t>-Grup pompare hidranti interiori</t>
  </si>
  <si>
    <t>-Recipient hidropneumatic cu membrana</t>
  </si>
  <si>
    <t>-Rezervor hidranti interiori</t>
  </si>
  <si>
    <t>UM</t>
  </si>
  <si>
    <t>ML</t>
  </si>
  <si>
    <t>buc</t>
  </si>
  <si>
    <t>buc.</t>
  </si>
  <si>
    <t xml:space="preserve">-Recipient hidropneumatic cu membrana pentru instalatia de apa potabila </t>
  </si>
  <si>
    <t>-Rezervor tampon 2x3000 l</t>
  </si>
  <si>
    <t>Schimbator de caldura in placi, cu sarcina termica de 803 kW, presiunea nominala: 16 bar, diametru racord: DN50, temperatura agent termic primar (de la termoficare): 90/40oC,temperatura agent termic secundar: 75/65oC, debit agent termic primar: 13.8 m3/h. debit agent termic secundar: 69.0 m3/h, greutate: 86 kg.</t>
  </si>
  <si>
    <t>Vas de expansiune inchis (VEI1), cu membrana, Pn 6 bar, volum util: 500l</t>
  </si>
  <si>
    <t>Centrala de tratare a aerului proaspat, ce deserveste "Sala interviuri" si "Sala media",   montata in exterior,pe terasa, echipata cu recuperator  de caldura, avand baterie de incalzire, baterie de racire in detenta directa, ventilatoare de introducere si evacuare cu turatie variabila, echipata cu  unitate exterioara de condensare, avand urmatoarele caracteristici:</t>
  </si>
  <si>
    <t>- debit de aer de introducere: 3500 mc/h</t>
  </si>
  <si>
    <t>- debit de aer de evacuare: 3500 mc/h</t>
  </si>
  <si>
    <t>- disponibil de presiune: 300 Pa</t>
  </si>
  <si>
    <t>- capacitate de incalzire: 27.7 kW</t>
  </si>
  <si>
    <t>- capacitate de racire: 24 kW</t>
  </si>
  <si>
    <t>- temperatura exterioara iarna : -18 C</t>
  </si>
  <si>
    <t>- temperatura exterioara vara : 35 C</t>
  </si>
  <si>
    <t>- temperatura iesire aer din bateria de incalzire: +30 C</t>
  </si>
  <si>
    <t>- temperatura iesire aer din bateria de racire: +24 C</t>
  </si>
  <si>
    <t>- eficienta recuperarii : 82.0 %</t>
  </si>
  <si>
    <t>- temperatura intrare/iesire aer din recuperatorul de caldura: -18/+13 C</t>
  </si>
  <si>
    <t>- umiditatea relativa inainte si dupa recuperator: 90 / 19%</t>
  </si>
  <si>
    <t>Perdea de aer, electrica, L=2.0 m, trei trepte de incalzire: 6, 12, 18 kW</t>
  </si>
  <si>
    <r>
      <t xml:space="preserve">Pompa de circulatie, ramura de incalzire Parter </t>
    </r>
    <r>
      <rPr>
        <b/>
        <sz val="10"/>
        <rFont val="Arial"/>
        <family val="2"/>
      </rPr>
      <t>(PC1)</t>
    </r>
    <r>
      <rPr>
        <sz val="10"/>
        <rFont val="Arial"/>
        <family val="2"/>
      </rPr>
      <t>, corp dublu, in line, electronica, prevazuta cu convertizor de frecventa (VSD) pentru posibilitatea variatiei debitului de apa, prevazuta cu racorduri antivibratii, debit de apa  D=13.40 mc/h, inaltime de pompare H=6.00 mCA</t>
    </r>
  </si>
  <si>
    <r>
      <t xml:space="preserve">Pompa de circulatie, ramura de incalzire Etaj 1 </t>
    </r>
    <r>
      <rPr>
        <b/>
        <sz val="10"/>
        <rFont val="Arial"/>
        <family val="2"/>
      </rPr>
      <t>(PC2)</t>
    </r>
    <r>
      <rPr>
        <sz val="10"/>
        <rFont val="Arial"/>
        <family val="2"/>
      </rPr>
      <t>, corp dublu, in line, electronica, prevazuta cu convertizor de frecventa (VSD) pentru posibilitatea variatiei debitului de apa, prevazuta cu racorduri antivibratii, debit de apa  D=4.00 mc/h, inaltime de pompare H=5.00 mCA</t>
    </r>
  </si>
  <si>
    <r>
      <t xml:space="preserve">Pompa de circulatie, ramura de incalzire Etaj 2 </t>
    </r>
    <r>
      <rPr>
        <b/>
        <sz val="10"/>
        <rFont val="Arial"/>
        <family val="2"/>
      </rPr>
      <t>(PC3),</t>
    </r>
    <r>
      <rPr>
        <sz val="10"/>
        <rFont val="Arial"/>
        <family val="2"/>
      </rPr>
      <t xml:space="preserve"> corp dublu, in line, electronica, prevazuta cu convertizor de frecventa (VSD) pentru posibilitatea variatiei debitului de apa, prevazuta cu racorduri antivibratii, debit de apa  D=4.00 mc/h, inaltime de pompare H=5.00mCA</t>
    </r>
  </si>
  <si>
    <r>
      <t xml:space="preserve">Pompa de circulatie, ramura de incalzire Etaj 3 </t>
    </r>
    <r>
      <rPr>
        <b/>
        <sz val="10"/>
        <rFont val="Arial"/>
        <family val="2"/>
      </rPr>
      <t>(PC4),</t>
    </r>
    <r>
      <rPr>
        <sz val="10"/>
        <rFont val="Arial"/>
        <family val="2"/>
      </rPr>
      <t xml:space="preserve"> corp dublu, in line, electronica, prevazuta cu convertizor de frecventa (VSD) pentru posibilitatea variatiei debitului de apa, prevazuta cu racorduri antivibratii, debit de apa D=6.5 mc/h, inaltime de pompare H=5.00 mCA</t>
    </r>
  </si>
  <si>
    <r>
      <t xml:space="preserve">Pompa de circulatie, ramura de incalzire circuit primar ACM </t>
    </r>
    <r>
      <rPr>
        <b/>
        <sz val="10"/>
        <rFont val="Arial"/>
        <family val="2"/>
      </rPr>
      <t>(PC5),</t>
    </r>
    <r>
      <rPr>
        <sz val="10"/>
        <rFont val="Arial"/>
        <family val="2"/>
      </rPr>
      <t xml:space="preserve"> corp dublu, in line, electronica, prevazuta cu convertizor de frecventa (VSD) pentru posibilitatea variatiei debitului de apa, prevazuta cu racorduri antivibratii, debit de apa  D=44.00 mc/h, inaltime de pompare H=5.00 mCA</t>
    </r>
  </si>
  <si>
    <r>
      <t xml:space="preserve">Pompa de circulatie, ramura de incalzire circuit secundar </t>
    </r>
    <r>
      <rPr>
        <b/>
        <sz val="10"/>
        <rFont val="Arial"/>
        <family val="2"/>
      </rPr>
      <t>(PC6),</t>
    </r>
    <r>
      <rPr>
        <sz val="10"/>
        <rFont val="Arial"/>
        <family val="2"/>
      </rPr>
      <t xml:space="preserve"> corp dublu, in line, electronica, prevazuta cu convertizor de frecventa (VSD) pentru posibilitatea variatiei debitului de apa, prevazuta cu racorduri antivibratii, debit de apa  D=69.0 mc/h, inaltime de pompare H=5.00 mCA</t>
    </r>
  </si>
  <si>
    <r>
      <t xml:space="preserve">Pompa de circulatie, ramura de incalzire circuit primar (de la termoficare) </t>
    </r>
    <r>
      <rPr>
        <b/>
        <sz val="10"/>
        <rFont val="Arial"/>
        <family val="2"/>
      </rPr>
      <t>(PC7),</t>
    </r>
    <r>
      <rPr>
        <sz val="10"/>
        <rFont val="Arial"/>
        <family val="2"/>
      </rPr>
      <t xml:space="preserve"> corp dublu, in line, electronica, prevazuta cu convertizor de frecventa (VSD) pentru posibilitatea variatiei debitului de apa, prevazuta cu racorduri antivibratii, debit de apa  D=13.80 mc/h, inaltime de pompare H=5.00 mCA</t>
    </r>
  </si>
  <si>
    <t xml:space="preserve">Ascensor persoane cu urmatoarele specificatii:                                                                                                                                                                                                                                  </t>
  </si>
  <si>
    <t>Banca pentru Vestiare</t>
  </si>
  <si>
    <t>Scaune pentru birou</t>
  </si>
  <si>
    <t>Dulap dosare 60x120 cm</t>
  </si>
  <si>
    <t>Dulapuri  metalice vestiare pentru sportivi  si antrenori 35x60 cm</t>
  </si>
  <si>
    <t>Cuiere de perete</t>
  </si>
  <si>
    <t xml:space="preserve">Scaune pentru camera de interviuri 
</t>
  </si>
  <si>
    <t xml:space="preserve">Birou si scaun VIP - sala de interviuri  </t>
  </si>
  <si>
    <t xml:space="preserve">Masa pentru masaj </t>
  </si>
  <si>
    <t>Vitrine pentru trofee</t>
  </si>
  <si>
    <t>Accesorii echipare completa grupuri sanitare pentru persoane cu disabilitati (fara obiecte sanitare)</t>
  </si>
  <si>
    <t>Set</t>
  </si>
  <si>
    <t>Accesorii pentru usi acces grupuri sanitare - sistem de inchidere, agatatori</t>
  </si>
  <si>
    <t>Semnalistica - acces, evacuare, semnalistica pentru orientare in cladire, accese, grupuri sanitare</t>
  </si>
  <si>
    <t>Suport Hartie</t>
  </si>
  <si>
    <t>Uscatoare de maini</t>
  </si>
  <si>
    <t>Suport Sapun</t>
  </si>
  <si>
    <t>Cosuri Gunoi</t>
  </si>
  <si>
    <t>Perie pentru toaleta</t>
  </si>
  <si>
    <t>Steaguri arbitrii</t>
  </si>
  <si>
    <t>Microfoane si statie</t>
  </si>
  <si>
    <t>Podium premiere</t>
  </si>
  <si>
    <t>Lavoar incastrat cu blat (dimensiune blat 180x48 cm)</t>
  </si>
  <si>
    <t>Lavoar incastrat cu blat (2 chiuvete, dimensiune blat 180x48 cm)</t>
  </si>
  <si>
    <t>Cadita/spalator (camera curatenie)</t>
  </si>
  <si>
    <t>Chiuveta (dimensiune 70x48)</t>
  </si>
  <si>
    <t xml:space="preserve">Chiuveta persoane cu disabilitati </t>
  </si>
  <si>
    <t>Kit bare de sprijin la toalete/dusuri pentru disabilitati</t>
  </si>
  <si>
    <t>Buc.</t>
  </si>
  <si>
    <t>Proba pentru alergare peste obstacole</t>
  </si>
  <si>
    <t>cutie prefabricata pentru groapa de apa</t>
  </si>
  <si>
    <t>confectie metalica pentru montare obstacol</t>
  </si>
  <si>
    <t>suporti pentru acoperirea gropii de apa</t>
  </si>
  <si>
    <t>sistem acoperire groapa de apa</t>
  </si>
  <si>
    <t>fundatii specializate pentru atletism executate de montator autorizat</t>
  </si>
  <si>
    <t>Instalatie pentru saritura in lungime si triplu salt cu zona de aterizare la doua capete</t>
  </si>
  <si>
    <t>cutie metalica sustinere prag, reglabila cu tub dren</t>
  </si>
  <si>
    <t>prag bataie-lemn(plastic)</t>
  </si>
  <si>
    <t>prag bataie antrenament</t>
  </si>
  <si>
    <t>stinghii lemn(plastic) pentru plastelina</t>
  </si>
  <si>
    <t>capac protectie prag sarituri cu 1 fata cauciucata</t>
  </si>
  <si>
    <t>indicator distanta pentru lungime si triplusalt</t>
  </si>
  <si>
    <t>tabela manuala afisaj cu 9 casete cu nr. de la 0-9</t>
  </si>
  <si>
    <t>sistem de masurare a distantei</t>
  </si>
  <si>
    <t>markeri pentru saritura in lungime</t>
  </si>
  <si>
    <t>Instalatie pentru saritura in inaltime</t>
  </si>
  <si>
    <t>suprafata aterizare 6/4/0.70 m</t>
  </si>
  <si>
    <t>platforma metalica sustinere pentru saltea</t>
  </si>
  <si>
    <t>prelata protectie</t>
  </si>
  <si>
    <t>stalp sustinere stacheta</t>
  </si>
  <si>
    <t>per</t>
  </si>
  <si>
    <t>rigla telescopica etalonare inaltime</t>
  </si>
  <si>
    <t>stachete - 4m</t>
  </si>
  <si>
    <t>stachete antrenament</t>
  </si>
  <si>
    <t>Instalatie pentru saritura cu prajina</t>
  </si>
  <si>
    <t>suprafata aterizare 9/7/0.80 m</t>
  </si>
  <si>
    <t>stalpi sustinere stacheta cu carucior mobil si cutie
ghidaj</t>
  </si>
  <si>
    <t>rigla telescopica etalonare-8m</t>
  </si>
  <si>
    <t>turnicheti ridicare stacheta</t>
  </si>
  <si>
    <t>cutie metalica inox prezentare prajina</t>
  </si>
  <si>
    <t>capac metalic protectie cutie prajina</t>
  </si>
  <si>
    <t>stacheta prajina 4,5 m</t>
  </si>
  <si>
    <t>stacheta antrenament</t>
  </si>
  <si>
    <t>Instalatie pentru aruncarea discului si a ciocanului</t>
  </si>
  <si>
    <t>cerc metalic diam. 2,50m</t>
  </si>
  <si>
    <t>cerc conversie - ciocan in cercul de disc-diam. ext. 2,50m, diam. int. 2,135m, din fibra de sticla</t>
  </si>
  <si>
    <t>cusca protectie completa, ciocan-disc, stalpi ALU, cu H-7m si 10m, cu set ancore si pahare fixare in sol</t>
  </si>
  <si>
    <t>suport cadru pe roti pt. transport  ciocane, capacitate 20 buc.</t>
  </si>
  <si>
    <t>suport cadru pe roti pt. transport  capacitate 30 discuri</t>
  </si>
  <si>
    <t>banda marcaj sector din plastic(panza cauciucata)</t>
  </si>
  <si>
    <t>ml</t>
  </si>
  <si>
    <t>ruleta fibra sticla 30m</t>
  </si>
  <si>
    <t>ruleta fibra sticla 50m</t>
  </si>
  <si>
    <t>ruleta fibra sticla 100m</t>
  </si>
  <si>
    <t>cuie fixare banda delimitare 15 buc./set</t>
  </si>
  <si>
    <t>set</t>
  </si>
  <si>
    <t>cuburi marcaj distante de la 30m-90m, din 10m in 10m-7 buc./set</t>
  </si>
  <si>
    <t>ciocane competitie diferite de 4kg, 5kg, 6kg si 7,260kg-seturi cu cate 4 buc, din fiecare greutate</t>
  </si>
  <si>
    <t>discuri competitie de 1kg, 1,5kg, 1,750kg si 2kg, 4 buc./set</t>
  </si>
  <si>
    <t>discuri antrenament 600gr, 750gr, 1kg, 1,5kg, 1,750kg si 2kg-6 buc./set</t>
  </si>
  <si>
    <t>Instalatie pentru aruncarea sulitei</t>
  </si>
  <si>
    <t>suport cadru pe roti pt. transport, capacitate 18 buc</t>
  </si>
  <si>
    <t>cuburi marcaj distante de la 30m-90m, din 10m in
10m-7 buc./set</t>
  </si>
  <si>
    <t>sulite competitie 600gr, 700gr si 800 gr, 3 buc./set</t>
  </si>
  <si>
    <t>sulite antrenament 300gr, 400gr, 500gr, 600gr,
700gr si 800gr, 6 buc./set</t>
  </si>
  <si>
    <t>Instalatie pentru aruncarea greutati</t>
  </si>
  <si>
    <t>cerc metalic diametru 2,135 m</t>
  </si>
  <si>
    <t>prag aruncarea greutatii, rama metalica invelis lemn</t>
  </si>
  <si>
    <t>jgheab metalic returnare greutati</t>
  </si>
  <si>
    <t>suport cadru pe roti pt. transport, capacitate 20 buc.</t>
  </si>
  <si>
    <t>ruleta fibra sticla-30m</t>
  </si>
  <si>
    <t>dispozitiv complex etalonare greutate,  ciocan, disc, sulita</t>
  </si>
  <si>
    <t>cuie fixare banda delimitare-15 buc./set</t>
  </si>
  <si>
    <t>cuburi marcaj distante de la 10m la 22m din 1 m in 1m-16 buc./set</t>
  </si>
  <si>
    <t>greutati diferite competitie de 4kg, 5kg, 6kg, 7,260kg-4 buc./set</t>
  </si>
  <si>
    <t>Alergari</t>
  </si>
  <si>
    <t>Blockstarturi competitie</t>
  </si>
  <si>
    <t>Blockstarturi antrenament</t>
  </si>
  <si>
    <t>Garduri competitie-ALU cu o singura rama</t>
  </si>
  <si>
    <t>Garduri antrenament</t>
  </si>
  <si>
    <t>Carucior transport garduri, capacitate 20-40</t>
  </si>
  <si>
    <t>Bete stafeta, diam. 40mm-8 buc/set</t>
  </si>
  <si>
    <t>Obstacole reglabile pentru pista</t>
  </si>
  <si>
    <t>Obstacol reglabil pentru groapa apa</t>
  </si>
  <si>
    <t>Cuburi marcaj culoare cu indicator start fals-de la 1
la 8 - 8 buc./set</t>
  </si>
  <si>
    <t>Cuburi marcaj distante alergari</t>
  </si>
  <si>
    <t>tabela masurare viteza vant</t>
  </si>
  <si>
    <t>tabela led rotativa</t>
  </si>
  <si>
    <t>rulete 20m</t>
  </si>
  <si>
    <t>groapa nisip cu canal colector perimetral, drenaj si umplutura de nisip</t>
  </si>
  <si>
    <t>Sistem split putere 2,5 kW</t>
  </si>
  <si>
    <t>Sistem split putere  3,5 kW</t>
  </si>
  <si>
    <t>Sistem split putere 5,0 kW</t>
  </si>
  <si>
    <t>Sistem multisplit putere 7,0 kW</t>
  </si>
  <si>
    <t>CLIMATIZARE</t>
  </si>
  <si>
    <t>Birou - dotat cu dulap 140x70cm</t>
  </si>
  <si>
    <t>Dulap metalic mobil 40x50x180 cm</t>
  </si>
  <si>
    <t>Fiset dosare pacienti 60x120 cm, dotat cu sistem de inchidere</t>
  </si>
  <si>
    <t>Aviziere si vitrine - metaice sau Pal melaminat, MDF 80x100 cm</t>
  </si>
  <si>
    <t>INSTALATIE DE UDAT GAZONUL</t>
  </si>
  <si>
    <t>Birou dotat cu sertare</t>
  </si>
  <si>
    <t>Scaune de birou</t>
  </si>
  <si>
    <t>Pat de consultatii, cu cadru metalic, 90 x 200 cm</t>
  </si>
  <si>
    <t>Corpuri biblioteca</t>
  </si>
  <si>
    <t>Corpuri dulap instrumente medicale</t>
  </si>
  <si>
    <t>CABINET MEDICAL</t>
  </si>
  <si>
    <t>Pat 
-Dimensiune 90x200cm</t>
  </si>
  <si>
    <t>Pat pliant (de rezerva)
-Dimensiune 90x200cm</t>
  </si>
  <si>
    <t>Canapele pentru zona de asteptare sitetice pentru 3 persoane</t>
  </si>
  <si>
    <t>Echipamente sala de forta - benzi de alergat</t>
  </si>
  <si>
    <t>Echipamente sala de forta - biciclete</t>
  </si>
  <si>
    <t>Echipamente sala de forta - apart fitnes cu greutati pentru exercitii de impingere picioare</t>
  </si>
  <si>
    <t>Seturi de greutati complete  - haltere si gantere pentru exercitii de forta inclusiv banci</t>
  </si>
  <si>
    <t>Cosuri de gunoi menajer 35 l</t>
  </si>
  <si>
    <t>Cosuri de gunoi metalice, cu capac sistem automat de deschidere 50 l</t>
  </si>
  <si>
    <t>Oglinizi 90 cm</t>
  </si>
  <si>
    <t>Banci fara acoperire pentru atleti</t>
  </si>
  <si>
    <t>Masa si scaune pentru atleti 80x120 cu 6 scaune</t>
  </si>
  <si>
    <t>Sistem de irigat cu 25 aspersoare Warm-up</t>
  </si>
  <si>
    <t>Sistem de irigat cu 35 aspersoare teren competiție</t>
  </si>
  <si>
    <t>- NOCTURNA 5 BUC. STALPI TEREN COMPETITIE</t>
  </si>
  <si>
    <t>- CAMIN STATIE DE POMPARE APE UZATE</t>
  </si>
  <si>
    <t>ECHIPAMENTE SI DOTARI DE ATLETISM</t>
  </si>
  <si>
    <t>canale colectoare nisip cu gratare cauciuc</t>
  </si>
  <si>
    <t xml:space="preserve">ml </t>
  </si>
  <si>
    <t>Contor energie termică DN50 cu două debitmetre</t>
  </si>
  <si>
    <t>Vana cu 2 căi DN40</t>
  </si>
  <si>
    <t>Servomotor AMV 30</t>
  </si>
  <si>
    <t>Senzor de temperatură exterioară, doemniul -25 grd C- +48 grd C</t>
  </si>
  <si>
    <t>Aplicație automatizare A237</t>
  </si>
  <si>
    <t>Senzor de temeperatură cu imersie, domeniul 0 grd C- 140 grd C inclusiv accesorii montaj</t>
  </si>
  <si>
    <t>Tablou electric comandă pompe</t>
  </si>
  <si>
    <t>Alte dotări</t>
  </si>
  <si>
    <t>Porți regulamentare cu plase</t>
  </si>
  <si>
    <t>Masina de tusat terenuri</t>
  </si>
  <si>
    <t>Stegulețe de corner</t>
  </si>
  <si>
    <t>Set placute indicatoare use si brelocuri chei</t>
  </si>
  <si>
    <t>IMPREJMUIRE PROTECTIE SULITA</t>
  </si>
  <si>
    <t>TOTAL</t>
  </si>
  <si>
    <t>Infrastructura retea subtereana de curenti slabi pentu echipamente si dotari - doar tubulaturi de protectie si camine de vizitare</t>
  </si>
  <si>
    <t>ls</t>
  </si>
  <si>
    <t>numaratoare de curse pentru 3 fețe - electronic</t>
  </si>
  <si>
    <t>Constructii si instalatiile aferente acestora</t>
  </si>
  <si>
    <t>FUNDATII ZONA WARM - UP</t>
  </si>
  <si>
    <t>IMPREJMUIRE</t>
  </si>
  <si>
    <t xml:space="preserve"> NOCTURNA COMPETITIE</t>
  </si>
  <si>
    <t>ANSAMBLU CLADIRE STADION (corpuri A, B, C, D)</t>
  </si>
  <si>
    <t>COPERTINA METALICA (peste corpurile B,C)</t>
  </si>
  <si>
    <t>CLADIRE CORP E</t>
  </si>
  <si>
    <t>- NOCTURNA 6 BUC. STALPI WARM-UP</t>
  </si>
  <si>
    <t>1</t>
  </si>
  <si>
    <t>2</t>
  </si>
  <si>
    <t>3</t>
  </si>
  <si>
    <t>4</t>
  </si>
  <si>
    <t>5</t>
  </si>
  <si>
    <t>6</t>
  </si>
  <si>
    <t>7</t>
  </si>
  <si>
    <t>TEREN DE COMPETITIE</t>
  </si>
  <si>
    <t>TEREN WARM -UP</t>
  </si>
  <si>
    <t>8</t>
  </si>
  <si>
    <t>9</t>
  </si>
  <si>
    <t>10</t>
  </si>
  <si>
    <t>11</t>
  </si>
  <si>
    <t>12</t>
  </si>
  <si>
    <t>13</t>
  </si>
  <si>
    <t>14</t>
  </si>
  <si>
    <t>15</t>
  </si>
  <si>
    <t>16</t>
  </si>
  <si>
    <t>17</t>
  </si>
  <si>
    <t>18</t>
  </si>
  <si>
    <t>19</t>
  </si>
  <si>
    <t>20</t>
  </si>
  <si>
    <t>21</t>
  </si>
  <si>
    <t>22</t>
  </si>
  <si>
    <t>23</t>
  </si>
  <si>
    <t>UTILAJE INSTALATII SANITARE</t>
  </si>
  <si>
    <t>UTILAJE INSTALATII HVAC</t>
  </si>
  <si>
    <t>UTILAJE ASCENSOR</t>
  </si>
  <si>
    <t>DOTARI CORP A,B,C,D,E</t>
  </si>
  <si>
    <t>-  4 statii (P, E1, E2, E3)</t>
  </si>
  <si>
    <t>- inaltime cursa 9.45 m</t>
  </si>
  <si>
    <t>- cabina: dimensiune utila (interior cabina) minim 110x140 cm</t>
  </si>
  <si>
    <t>- usa: minim 90 cm dimensiunea utila a deschiderii usii</t>
  </si>
  <si>
    <t>- cu deschidere usi pe doua parti opuse, pe laturile scurte</t>
  </si>
  <si>
    <t>potrivit Catalogului privind clasificarea si duratele normale de functionare a mijloacelor fixe aprobat prin HG nr. 2139/2004</t>
  </si>
  <si>
    <t>Nr. crt.</t>
  </si>
  <si>
    <t>Denumire</t>
  </si>
  <si>
    <t xml:space="preserve">Cant </t>
  </si>
  <si>
    <t>Valoare unitara (fara TVA)</t>
  </si>
  <si>
    <t>Valoare totala (fara TVA)</t>
  </si>
  <si>
    <t>Valoare totala (cuTVA)</t>
  </si>
  <si>
    <t>DIRECTOR DIRECTIA INVESTITII, ACHIZITII SI LICITATII,</t>
  </si>
  <si>
    <t>Şef Serviciu,</t>
  </si>
  <si>
    <t>Intocmit,</t>
  </si>
  <si>
    <t>Maria Nuţă</t>
  </si>
  <si>
    <t>Marian Deselnicu</t>
  </si>
  <si>
    <t>insp. Laura Georgescu</t>
  </si>
  <si>
    <t>insp. Aurelian Florea</t>
  </si>
  <si>
    <t>Valoare cote ISC de repartizat</t>
  </si>
  <si>
    <t>DIRECTOR DIRECŢIA  INVESTITII, ACHIZITII SI LICITATII,</t>
  </si>
  <si>
    <t>Valoare avize + cheltuieli cu proiectare</t>
  </si>
  <si>
    <t>Incadrare cf. HG 2139/2004</t>
  </si>
  <si>
    <t>Durata normala de functionare/domeniu public/privat</t>
  </si>
  <si>
    <t>1.7.3.</t>
  </si>
  <si>
    <t>2.1.24.7.</t>
  </si>
  <si>
    <t>2.3.6.3.2.</t>
  </si>
  <si>
    <t>13 ani dom. Privat</t>
  </si>
  <si>
    <t>2.1.17.3.</t>
  </si>
  <si>
    <t>6 ani-domeniu privat</t>
  </si>
  <si>
    <t>obiect de inventar</t>
  </si>
  <si>
    <t>3.1.5.</t>
  </si>
  <si>
    <t>5 ani dom. Privat</t>
  </si>
  <si>
    <t>2.2.1.1.3.</t>
  </si>
  <si>
    <t>2.1.16.6.</t>
  </si>
  <si>
    <t>2.1.28.</t>
  </si>
  <si>
    <t>9 ani dom. Privat</t>
  </si>
  <si>
    <t>2.1.24.2.</t>
  </si>
  <si>
    <t>7 ani dom. Privat</t>
  </si>
  <si>
    <t>3.1.1.</t>
  </si>
  <si>
    <t>10 ani dom. Privat</t>
  </si>
  <si>
    <t>2.1.25.4.</t>
  </si>
  <si>
    <t>3.1.6.</t>
  </si>
  <si>
    <t>2.2.1.1.</t>
  </si>
  <si>
    <t>3.4.</t>
  </si>
  <si>
    <t>Valoare totala FINALĂ (cuTVA)</t>
  </si>
  <si>
    <t>Schimbator de caldura in placi, cu sarcina termica de 803 kW, presiunea nominala: 16 bar, diametru racord: DN50, temperatura agent termic primar (de la termoficare): 90/40oC, temperatura agent termic secundar: 75/65oC, debit agent termic primar: 13.8 m3/h. debit agent termic secundar: 69.0 m3/h, greutate: 86 kg.</t>
  </si>
  <si>
    <t xml:space="preserve">cuburi marcaj distante de la 30m-90m, din 10m in 10m-7 buc./set
</t>
  </si>
  <si>
    <t xml:space="preserve">sulite antrenament 300gr, 400gr, 500gr, 600gr, 700gr si 800gr, 6 buc./set
</t>
  </si>
  <si>
    <t xml:space="preserve">Cuburi marcaj culoare cu indicator start fals-de la 1 la 8 - 8 buc./set
</t>
  </si>
  <si>
    <t>- umiditatea relativa inainte si dupa recuperator: 90/19%</t>
  </si>
  <si>
    <t xml:space="preserve">REPARTIZAREA CHELTUIELILOR CU 0.1% ŞI 0.5% DIN VALOAREA C+M VIRATE LA I.S.C. DOLJ AFERENTE  PROIECTULUI „Stadion de atletism cu capacitate de peste 5000 de locuri" </t>
  </si>
  <si>
    <t>REPARTIZAREA CHELTUIELILOR CU AVIZE SI PROIECTARE AFERENTE PROIECTULUI  „Stadion de atletism cu capacitate de peste 5000 de locuri”</t>
  </si>
  <si>
    <t>SITUAŢIA BUNURILOR CONFORM CONTRACT NR. 117394/14.08.2014 ŞI CONTRACT NR. 101992/05.06.2019 PRIVIND „Stadion de atletism cu capacitate de peste 5000 de locuri ”</t>
  </si>
  <si>
    <t>17 ani dom. Privat</t>
  </si>
  <si>
    <t>RETEA HIDRANTI PEHD DN 160</t>
  </si>
  <si>
    <t>RETEA PLUVIALA PVC DN 110</t>
  </si>
  <si>
    <t>RETEA PLUVIALA PVC DN 160</t>
  </si>
  <si>
    <t>RETEA PLUVIALA PVC DN 250</t>
  </si>
  <si>
    <t>RETEA PLUVIALA PVC DN 315</t>
  </si>
  <si>
    <t>RETEA PLUVIALA PVC DN 400</t>
  </si>
  <si>
    <t>RETEA TERMOFICARE TEAVA PREIZOLATA DN 150/ D250</t>
  </si>
  <si>
    <t>RETEA MENAJERA PVC DN 110</t>
  </si>
  <si>
    <t>RETEA MENAJERA PVC DN 160</t>
  </si>
  <si>
    <t>RETEA MENAJERA PVC DN 200</t>
  </si>
  <si>
    <t>RETEA MENAJERA PVC DN 250</t>
  </si>
  <si>
    <t>Utilaje, echipamente tehnologice si functionale</t>
  </si>
  <si>
    <t xml:space="preserve">Scaune individuale spectatori din mase plastice- pentru exterior                                                                                                                                                                                                                                                                                                                                                                                                                   </t>
  </si>
  <si>
    <t>Scaune individuale spectatori din mase plastice - pentru exterior</t>
  </si>
  <si>
    <t>Scaune individuale VIP din mase plastice  - pentru exterior</t>
  </si>
  <si>
    <t>Scaune individuale VIP din mase plastice - Cu brate laterale si spatar</t>
  </si>
  <si>
    <t>Fiset pentru Vestiare 2 usi-Dimensiune 1,80x0,30x0,40m</t>
  </si>
  <si>
    <t>Sauna</t>
  </si>
  <si>
    <t>Presedinte de sedinta,</t>
  </si>
  <si>
    <t xml:space="preserve"> BUNURI apartinand domeniului privat REZULTATE CA URMARE A IMPLEMENTĂRII PROIECTULUI   „Stadion de atletism cu capacitate de peste 5000 de locuri”</t>
  </si>
  <si>
    <t>Anexa nr.2 la Hotărârea Consiliului Local al Municipiului Craiova nr.312/2020</t>
  </si>
  <si>
    <t>Adrian COSMAN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</si>
</sst>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l_e_i_-;\-* #,##0.00\ _l_e_i_-;_-* &quot;-&quot;??\ _l_e_i_-;_-@_-"/>
    <numFmt numFmtId="164" formatCode="#,###.00"/>
  </numFmts>
  <fonts count="44" x14ac:knownFonts="1">
    <font>
      <sz val="10"/>
      <name val="Arial"/>
      <family val="2"/>
      <charset val="238"/>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b/>
      <sz val="10"/>
      <name val="Arial"/>
      <family val="2"/>
      <charset val="238"/>
    </font>
    <font>
      <sz val="10"/>
      <name val="Arial"/>
      <family val="2"/>
      <charset val="238"/>
    </font>
    <font>
      <sz val="10"/>
      <name val="Arial"/>
      <family val="2"/>
    </font>
    <font>
      <sz val="10"/>
      <color theme="1"/>
      <name val="Arial"/>
      <family val="2"/>
    </font>
    <font>
      <sz val="10"/>
      <color rgb="FF000000"/>
      <name val="Arial"/>
      <family val="2"/>
      <charset val="238"/>
    </font>
    <font>
      <sz val="10"/>
      <color theme="1"/>
      <name val="Arial"/>
      <family val="2"/>
      <charset val="238"/>
    </font>
    <font>
      <b/>
      <sz val="12"/>
      <color indexed="8"/>
      <name val="Calibri"/>
      <family val="2"/>
      <charset val="238"/>
    </font>
    <font>
      <sz val="9.5"/>
      <color indexed="8"/>
      <name val="Calibri"/>
      <family val="2"/>
      <charset val="238"/>
    </font>
    <font>
      <b/>
      <sz val="10"/>
      <color indexed="8"/>
      <name val="Calibri"/>
      <family val="2"/>
      <charset val="238"/>
    </font>
    <font>
      <b/>
      <sz val="10"/>
      <color indexed="8"/>
      <name val="Arial"/>
      <family val="2"/>
      <charset val="238"/>
    </font>
    <font>
      <i/>
      <sz val="10"/>
      <color indexed="8"/>
      <name val="Calibri"/>
      <family val="2"/>
      <charset val="238"/>
    </font>
    <font>
      <i/>
      <sz val="10"/>
      <name val="Calibri"/>
      <family val="2"/>
      <charset val="238"/>
    </font>
    <font>
      <sz val="10"/>
      <color indexed="8"/>
      <name val="Calibri"/>
      <family val="2"/>
      <charset val="238"/>
    </font>
    <font>
      <b/>
      <i/>
      <sz val="10"/>
      <color indexed="8"/>
      <name val="Calibri"/>
      <family val="2"/>
      <charset val="238"/>
    </font>
    <font>
      <b/>
      <i/>
      <sz val="11"/>
      <color indexed="8"/>
      <name val="Calibri"/>
      <family val="2"/>
      <charset val="238"/>
    </font>
    <font>
      <b/>
      <sz val="11"/>
      <color indexed="8"/>
      <name val="Calibri"/>
      <family val="2"/>
      <charset val="238"/>
    </font>
    <font>
      <b/>
      <i/>
      <sz val="10"/>
      <name val="Arial"/>
      <family val="2"/>
      <charset val="238"/>
    </font>
    <font>
      <i/>
      <sz val="10"/>
      <name val="Arial"/>
      <family val="2"/>
      <charset val="238"/>
    </font>
    <font>
      <b/>
      <i/>
      <sz val="11"/>
      <name val="Arial"/>
      <family val="2"/>
      <charset val="238"/>
    </font>
    <font>
      <i/>
      <sz val="11"/>
      <name val="Arial"/>
      <family val="2"/>
      <charset val="238"/>
    </font>
    <font>
      <i/>
      <sz val="10"/>
      <color rgb="FF000000"/>
      <name val="Arial"/>
      <family val="2"/>
      <charset val="238"/>
    </font>
    <font>
      <b/>
      <i/>
      <sz val="10"/>
      <color indexed="8"/>
      <name val="Arial"/>
      <family val="2"/>
      <charset val="238"/>
    </font>
    <font>
      <sz val="10"/>
      <color indexed="8"/>
      <name val="Arial"/>
      <family val="2"/>
      <charset val="238"/>
    </font>
    <font>
      <b/>
      <sz val="11"/>
      <name val="Arial"/>
      <family val="2"/>
      <charset val="238"/>
    </font>
    <font>
      <sz val="11"/>
      <name val="Arial"/>
      <family val="2"/>
      <charset val="23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0"/>
        <bgColor indexed="64"/>
      </patternFill>
    </fill>
    <fill>
      <patternFill patternType="solid">
        <fgColor indexed="22"/>
        <bgColor indexed="31"/>
      </patternFill>
    </fill>
    <fill>
      <patternFill patternType="solid">
        <fgColor theme="0" tint="-4.9989318521683403E-2"/>
        <bgColor indexed="31"/>
      </patternFill>
    </fill>
    <fill>
      <patternFill patternType="solid">
        <fgColor theme="0" tint="-4.9989318521683403E-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8"/>
      </top>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8"/>
      </top>
      <bottom style="thin">
        <color indexed="8"/>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20" fillId="0" borderId="0" applyFont="0" applyFill="0" applyBorder="0" applyAlignment="0" applyProtection="0"/>
    <xf numFmtId="0" fontId="21" fillId="0" borderId="0"/>
  </cellStyleXfs>
  <cellXfs count="366">
    <xf numFmtId="0" fontId="0" fillId="0" borderId="0" xfId="0"/>
    <xf numFmtId="0" fontId="0" fillId="0" borderId="0" xfId="0" applyFont="1" applyAlignment="1" applyProtection="1">
      <alignment wrapText="1"/>
      <protection locked="0"/>
    </xf>
    <xf numFmtId="0" fontId="0" fillId="0" borderId="0" xfId="0" applyAlignment="1" applyProtection="1">
      <alignment horizontal="right" wrapText="1"/>
      <protection locked="0"/>
    </xf>
    <xf numFmtId="0" fontId="0" fillId="0" borderId="0" xfId="0" applyFont="1" applyFill="1" applyAlignment="1" applyProtection="1">
      <alignment wrapText="1"/>
      <protection locked="0"/>
    </xf>
    <xf numFmtId="49" fontId="0" fillId="0" borderId="10" xfId="0" applyNumberFormat="1" applyFont="1" applyFill="1" applyBorder="1" applyAlignment="1" applyProtection="1">
      <alignment horizontal="left" vertical="top" wrapText="1"/>
      <protection locked="0"/>
    </xf>
    <xf numFmtId="49" fontId="0" fillId="0" borderId="10" xfId="0" quotePrefix="1" applyNumberFormat="1" applyFont="1" applyFill="1" applyBorder="1" applyAlignment="1" applyProtection="1">
      <alignment horizontal="left" vertical="top" wrapText="1"/>
      <protection locked="0"/>
    </xf>
    <xf numFmtId="4" fontId="0" fillId="0" borderId="0" xfId="0" applyNumberFormat="1" applyFont="1" applyFill="1" applyAlignment="1" applyProtection="1">
      <alignment vertical="top" wrapText="1"/>
      <protection locked="0"/>
    </xf>
    <xf numFmtId="0" fontId="0" fillId="0" borderId="0" xfId="0" applyFont="1" applyFill="1" applyAlignment="1" applyProtection="1">
      <alignment vertical="top" wrapText="1"/>
      <protection locked="0"/>
    </xf>
    <xf numFmtId="0" fontId="0" fillId="0" borderId="0" xfId="0" applyFont="1" applyFill="1" applyBorder="1" applyAlignment="1" applyProtection="1">
      <alignment vertical="top" wrapText="1"/>
      <protection locked="0"/>
    </xf>
    <xf numFmtId="0" fontId="21" fillId="0" borderId="10" xfId="0" applyFont="1" applyBorder="1" applyAlignment="1">
      <alignment wrapText="1"/>
    </xf>
    <xf numFmtId="0" fontId="21" fillId="0" borderId="10" xfId="0" quotePrefix="1" applyFont="1" applyBorder="1" applyAlignment="1">
      <alignment wrapText="1"/>
    </xf>
    <xf numFmtId="4" fontId="0" fillId="0" borderId="10" xfId="0" applyNumberFormat="1" applyFill="1" applyBorder="1" applyAlignment="1" applyProtection="1">
      <alignment horizontal="left" vertical="top" wrapText="1"/>
      <protection locked="0"/>
    </xf>
    <xf numFmtId="4" fontId="0" fillId="0" borderId="10" xfId="0" applyNumberFormat="1" applyFont="1" applyFill="1" applyBorder="1" applyAlignment="1" applyProtection="1">
      <alignment horizontal="right" vertical="center" wrapText="1"/>
      <protection locked="0"/>
    </xf>
    <xf numFmtId="4" fontId="0" fillId="0" borderId="10" xfId="0" quotePrefix="1" applyNumberFormat="1" applyFont="1" applyFill="1" applyBorder="1" applyAlignment="1" applyProtection="1">
      <alignment horizontal="right" vertical="center" wrapText="1"/>
      <protection locked="0"/>
    </xf>
    <xf numFmtId="49" fontId="0" fillId="0" borderId="10" xfId="0" quotePrefix="1" applyNumberFormat="1" applyFont="1" applyFill="1" applyBorder="1" applyAlignment="1" applyProtection="1">
      <alignment horizontal="left" vertical="center" wrapText="1"/>
      <protection locked="0"/>
    </xf>
    <xf numFmtId="49" fontId="0" fillId="0" borderId="10" xfId="0" quotePrefix="1" applyNumberFormat="1" applyFont="1" applyFill="1" applyBorder="1" applyAlignment="1" applyProtection="1">
      <alignment horizontal="center" vertical="center" wrapText="1"/>
      <protection locked="0"/>
    </xf>
    <xf numFmtId="0" fontId="0" fillId="0" borderId="0" xfId="0" applyFont="1" applyFill="1" applyAlignment="1" applyProtection="1">
      <alignment vertical="center" wrapText="1"/>
      <protection locked="0"/>
    </xf>
    <xf numFmtId="0" fontId="0" fillId="0" borderId="0" xfId="0" applyFont="1" applyAlignment="1" applyProtection="1">
      <alignment horizontal="center" vertical="center" wrapText="1"/>
      <protection locked="0"/>
    </xf>
    <xf numFmtId="49" fontId="0" fillId="0" borderId="10" xfId="0" applyNumberFormat="1" applyFont="1" applyFill="1" applyBorder="1" applyAlignment="1" applyProtection="1">
      <alignment horizontal="center" vertical="center" wrapText="1"/>
      <protection locked="0"/>
    </xf>
    <xf numFmtId="49" fontId="0" fillId="33" borderId="10" xfId="0" quotePrefix="1" applyNumberFormat="1" applyFont="1" applyFill="1" applyBorder="1" applyAlignment="1" applyProtection="1">
      <alignment horizontal="center" vertical="center" wrapText="1"/>
      <protection locked="0"/>
    </xf>
    <xf numFmtId="0" fontId="21" fillId="0" borderId="20" xfId="0" applyFont="1" applyFill="1" applyBorder="1" applyAlignment="1">
      <alignment vertical="top" wrapText="1"/>
    </xf>
    <xf numFmtId="4" fontId="0" fillId="0" borderId="10" xfId="0" applyNumberFormat="1" applyFont="1" applyFill="1" applyBorder="1" applyAlignment="1" applyProtection="1">
      <alignment horizontal="center" vertical="center"/>
      <protection locked="0"/>
    </xf>
    <xf numFmtId="0" fontId="0" fillId="34" borderId="0" xfId="0" applyFont="1" applyFill="1" applyAlignment="1" applyProtection="1">
      <alignment vertical="top" wrapText="1"/>
      <protection locked="0"/>
    </xf>
    <xf numFmtId="4" fontId="0" fillId="0" borderId="0" xfId="0" applyNumberFormat="1" applyFont="1" applyAlignment="1" applyProtection="1">
      <alignment vertical="center" wrapText="1"/>
      <protection locked="0"/>
    </xf>
    <xf numFmtId="4" fontId="19" fillId="33" borderId="10" xfId="0" applyNumberFormat="1" applyFont="1" applyFill="1" applyBorder="1" applyAlignment="1" applyProtection="1">
      <alignment vertical="center" wrapText="1"/>
      <protection locked="0"/>
    </xf>
    <xf numFmtId="4" fontId="0" fillId="0" borderId="10" xfId="0" applyNumberFormat="1" applyFont="1" applyFill="1" applyBorder="1" applyAlignment="1" applyProtection="1">
      <alignment vertical="center" wrapText="1"/>
      <protection locked="0"/>
    </xf>
    <xf numFmtId="4" fontId="0" fillId="0" borderId="10" xfId="0" quotePrefix="1" applyNumberFormat="1" applyFont="1" applyFill="1" applyBorder="1" applyAlignment="1" applyProtection="1">
      <alignment vertical="center" wrapText="1"/>
      <protection locked="0"/>
    </xf>
    <xf numFmtId="4" fontId="21" fillId="0" borderId="10" xfId="0" quotePrefix="1" applyNumberFormat="1" applyFont="1" applyBorder="1" applyAlignment="1">
      <alignment vertical="center" wrapText="1"/>
    </xf>
    <xf numFmtId="4" fontId="0" fillId="0" borderId="10" xfId="0" applyNumberFormat="1" applyFill="1" applyBorder="1" applyAlignment="1" applyProtection="1">
      <alignment vertical="center" wrapText="1"/>
      <protection locked="0"/>
    </xf>
    <xf numFmtId="4" fontId="0" fillId="0" borderId="10" xfId="0" applyNumberFormat="1" applyFill="1" applyBorder="1" applyAlignment="1" applyProtection="1">
      <alignment vertical="center"/>
      <protection locked="0"/>
    </xf>
    <xf numFmtId="4" fontId="0" fillId="0" borderId="10" xfId="0" applyNumberFormat="1" applyFont="1" applyFill="1" applyBorder="1" applyAlignment="1" applyProtection="1">
      <alignment vertical="center"/>
      <protection locked="0"/>
    </xf>
    <xf numFmtId="4" fontId="0" fillId="0" borderId="0" xfId="0" applyNumberFormat="1" applyAlignment="1" applyProtection="1">
      <alignment vertical="center" wrapText="1"/>
      <protection locked="0"/>
    </xf>
    <xf numFmtId="4" fontId="0" fillId="33" borderId="10" xfId="0" applyNumberFormat="1" applyFill="1" applyBorder="1" applyAlignment="1" applyProtection="1">
      <alignment vertical="center"/>
      <protection locked="0"/>
    </xf>
    <xf numFmtId="0" fontId="21" fillId="34" borderId="10" xfId="0" applyFont="1" applyFill="1" applyBorder="1" applyAlignment="1">
      <alignment vertical="top" wrapText="1"/>
    </xf>
    <xf numFmtId="0" fontId="18" fillId="33" borderId="10" xfId="0" applyFont="1" applyFill="1" applyBorder="1" applyAlignment="1">
      <alignment vertical="top" wrapText="1"/>
    </xf>
    <xf numFmtId="0" fontId="0" fillId="0" borderId="10" xfId="0" applyFont="1" applyBorder="1" applyAlignment="1">
      <alignment vertical="center" wrapText="1"/>
    </xf>
    <xf numFmtId="0" fontId="23" fillId="0" borderId="10" xfId="0" applyFont="1" applyBorder="1" applyAlignment="1">
      <alignment horizontal="center" vertical="center" wrapText="1"/>
    </xf>
    <xf numFmtId="0" fontId="0" fillId="34" borderId="10" xfId="0" applyFont="1" applyFill="1" applyBorder="1" applyAlignment="1">
      <alignment horizontal="center" vertical="top" wrapText="1"/>
    </xf>
    <xf numFmtId="4" fontId="21" fillId="34" borderId="10" xfId="0" applyNumberFormat="1" applyFont="1" applyFill="1" applyBorder="1" applyAlignment="1" applyProtection="1">
      <alignment vertical="center" wrapText="1"/>
      <protection locked="0"/>
    </xf>
    <xf numFmtId="4" fontId="0" fillId="0" borderId="11" xfId="0" applyNumberFormat="1" applyFont="1" applyFill="1" applyBorder="1" applyAlignment="1" applyProtection="1">
      <alignment vertical="top" wrapText="1"/>
      <protection locked="0"/>
    </xf>
    <xf numFmtId="4" fontId="0" fillId="0" borderId="11" xfId="0" applyNumberFormat="1" applyFont="1" applyFill="1" applyBorder="1" applyAlignment="1" applyProtection="1">
      <alignment vertical="center" wrapText="1"/>
      <protection locked="0"/>
    </xf>
    <xf numFmtId="4" fontId="21" fillId="0" borderId="10" xfId="0" applyNumberFormat="1" applyFont="1" applyFill="1" applyBorder="1" applyAlignment="1" applyProtection="1">
      <alignment vertical="center"/>
      <protection locked="0"/>
    </xf>
    <xf numFmtId="0" fontId="21" fillId="0" borderId="10" xfId="0" applyFont="1" applyFill="1" applyBorder="1" applyAlignment="1">
      <alignment vertical="top" wrapText="1"/>
    </xf>
    <xf numFmtId="4" fontId="0" fillId="0" borderId="15" xfId="0" applyNumberFormat="1" applyFont="1" applyFill="1" applyBorder="1" applyAlignment="1" applyProtection="1">
      <alignment horizontal="right" vertical="center" wrapText="1"/>
      <protection locked="0"/>
    </xf>
    <xf numFmtId="4" fontId="0" fillId="0" borderId="10" xfId="0" applyNumberFormat="1" applyFont="1" applyFill="1" applyBorder="1" applyAlignment="1">
      <alignment horizontal="right" wrapText="1"/>
    </xf>
    <xf numFmtId="4" fontId="0" fillId="0" borderId="10" xfId="0" applyNumberFormat="1" applyFont="1" applyFill="1" applyBorder="1" applyAlignment="1" applyProtection="1">
      <alignment vertical="center" wrapText="1"/>
      <protection locked="0"/>
    </xf>
    <xf numFmtId="4" fontId="0" fillId="0" borderId="10" xfId="0" applyNumberFormat="1" applyFont="1" applyFill="1" applyBorder="1" applyAlignment="1" applyProtection="1">
      <alignment horizontal="center" vertical="center" wrapText="1"/>
      <protection locked="0"/>
    </xf>
    <xf numFmtId="4" fontId="21" fillId="0" borderId="15" xfId="0" quotePrefix="1" applyNumberFormat="1" applyFont="1" applyBorder="1" applyAlignment="1">
      <alignment vertical="center" wrapText="1"/>
    </xf>
    <xf numFmtId="0" fontId="19" fillId="0" borderId="0" xfId="0" applyFont="1" applyFill="1" applyAlignment="1" applyProtection="1">
      <alignment vertical="top" wrapText="1"/>
      <protection locked="0"/>
    </xf>
    <xf numFmtId="4" fontId="19" fillId="33" borderId="10" xfId="0" applyNumberFormat="1" applyFont="1" applyFill="1" applyBorder="1" applyAlignment="1" applyProtection="1">
      <alignment horizontal="left" vertical="top" wrapText="1"/>
      <protection locked="0"/>
    </xf>
    <xf numFmtId="4" fontId="19" fillId="33" borderId="10" xfId="0" applyNumberFormat="1" applyFont="1" applyFill="1" applyBorder="1" applyAlignment="1" applyProtection="1">
      <alignment vertical="center"/>
      <protection locked="0"/>
    </xf>
    <xf numFmtId="4" fontId="19" fillId="33" borderId="10" xfId="0" applyNumberFormat="1" applyFont="1" applyFill="1" applyBorder="1" applyAlignment="1" applyProtection="1">
      <alignment vertical="top" wrapText="1"/>
      <protection locked="0"/>
    </xf>
    <xf numFmtId="0" fontId="19" fillId="0" borderId="0" xfId="0" applyFont="1" applyAlignment="1" applyProtection="1">
      <alignment wrapText="1"/>
      <protection locked="0"/>
    </xf>
    <xf numFmtId="4" fontId="19" fillId="33" borderId="15" xfId="0" quotePrefix="1" applyNumberFormat="1" applyFont="1" applyFill="1" applyBorder="1" applyAlignment="1">
      <alignment vertical="center" wrapText="1"/>
    </xf>
    <xf numFmtId="4" fontId="19" fillId="33" borderId="10" xfId="0" applyNumberFormat="1" applyFont="1" applyFill="1" applyBorder="1" applyAlignment="1" applyProtection="1">
      <alignment horizontal="center" vertical="center" wrapText="1"/>
      <protection locked="0"/>
    </xf>
    <xf numFmtId="0" fontId="21" fillId="0" borderId="14" xfId="0" applyFont="1" applyBorder="1" applyAlignment="1">
      <alignment horizontal="left" vertical="top" wrapText="1"/>
    </xf>
    <xf numFmtId="0" fontId="21" fillId="0" borderId="10" xfId="0" applyFont="1" applyBorder="1" applyAlignment="1">
      <alignment horizontal="left" vertical="top" wrapText="1"/>
    </xf>
    <xf numFmtId="0" fontId="22" fillId="0" borderId="14" xfId="0" applyFont="1" applyBorder="1" applyAlignment="1">
      <alignment horizontal="justify" vertical="center" wrapText="1"/>
    </xf>
    <xf numFmtId="0" fontId="21" fillId="0" borderId="10" xfId="43" applyFont="1" applyFill="1" applyBorder="1" applyAlignment="1">
      <alignment horizontal="left" vertical="center" wrapText="1"/>
    </xf>
    <xf numFmtId="0" fontId="0" fillId="0" borderId="10" xfId="0" applyFont="1" applyBorder="1" applyAlignment="1">
      <alignment horizontal="justify" vertical="center" wrapText="1"/>
    </xf>
    <xf numFmtId="4" fontId="19" fillId="0" borderId="0" xfId="0" applyNumberFormat="1" applyFont="1" applyAlignment="1" applyProtection="1">
      <alignment wrapText="1"/>
      <protection locked="0"/>
    </xf>
    <xf numFmtId="0" fontId="0" fillId="0" borderId="10" xfId="0" applyFont="1" applyBorder="1" applyAlignment="1">
      <alignment horizontal="center" vertical="center" wrapText="1"/>
    </xf>
    <xf numFmtId="49" fontId="0" fillId="33" borderId="10" xfId="0" applyNumberFormat="1" applyFont="1" applyFill="1" applyBorder="1" applyAlignment="1" applyProtection="1">
      <alignment horizontal="center" vertical="center" wrapText="1"/>
      <protection locked="0"/>
    </xf>
    <xf numFmtId="0" fontId="0" fillId="0" borderId="10" xfId="0" quotePrefix="1" applyFont="1" applyBorder="1" applyAlignment="1">
      <alignment horizontal="center" vertical="center" wrapText="1"/>
    </xf>
    <xf numFmtId="49" fontId="0" fillId="33" borderId="19" xfId="0" applyNumberFormat="1" applyFont="1" applyFill="1" applyBorder="1" applyAlignment="1" applyProtection="1">
      <alignment horizontal="center" vertical="center" wrapText="1"/>
      <protection locked="0"/>
    </xf>
    <xf numFmtId="0" fontId="20" fillId="33" borderId="13" xfId="43" applyFont="1" applyFill="1" applyBorder="1" applyAlignment="1">
      <alignment horizontal="center" vertical="center" wrapText="1"/>
    </xf>
    <xf numFmtId="0" fontId="0" fillId="33" borderId="10" xfId="0" applyFont="1" applyFill="1" applyBorder="1" applyAlignment="1">
      <alignment horizontal="center" vertical="center" wrapText="1"/>
    </xf>
    <xf numFmtId="0" fontId="0" fillId="0" borderId="10" xfId="0" applyFont="1" applyFill="1" applyBorder="1" applyAlignment="1">
      <alignment horizontal="center" vertical="center" wrapText="1"/>
    </xf>
    <xf numFmtId="4" fontId="0" fillId="33" borderId="10" xfId="0" applyNumberFormat="1" applyFont="1" applyFill="1" applyBorder="1" applyAlignment="1" applyProtection="1">
      <alignment horizontal="center" vertical="center" wrapText="1"/>
      <protection locked="0"/>
    </xf>
    <xf numFmtId="0" fontId="0" fillId="34" borderId="10" xfId="0" applyFont="1" applyFill="1" applyBorder="1" applyAlignment="1">
      <alignment horizontal="center" vertical="center" wrapText="1"/>
    </xf>
    <xf numFmtId="3" fontId="0" fillId="0" borderId="10" xfId="0" applyNumberFormat="1" applyFont="1" applyFill="1" applyBorder="1" applyAlignment="1" applyProtection="1">
      <alignment horizontal="center" vertical="center" wrapText="1"/>
      <protection locked="0"/>
    </xf>
    <xf numFmtId="49" fontId="0" fillId="0" borderId="10" xfId="0" applyNumberFormat="1" applyFont="1" applyFill="1" applyBorder="1" applyAlignment="1" applyProtection="1">
      <alignment horizontal="left" vertical="center" wrapText="1"/>
      <protection locked="0"/>
    </xf>
    <xf numFmtId="4" fontId="0" fillId="33" borderId="10" xfId="0" applyNumberFormat="1" applyFont="1" applyFill="1" applyBorder="1" applyAlignment="1" applyProtection="1">
      <alignment horizontal="right" vertical="center" wrapText="1"/>
      <protection locked="0"/>
    </xf>
    <xf numFmtId="4" fontId="0" fillId="0" borderId="10" xfId="0" quotePrefix="1" applyNumberFormat="1" applyFont="1" applyBorder="1" applyAlignment="1">
      <alignment horizontal="right" vertical="center" wrapText="1"/>
    </xf>
    <xf numFmtId="0" fontId="0" fillId="0" borderId="10" xfId="0" applyFont="1" applyBorder="1" applyAlignment="1">
      <alignment horizontal="center" vertical="top" wrapText="1"/>
    </xf>
    <xf numFmtId="4" fontId="0" fillId="0" borderId="10" xfId="0" applyNumberFormat="1" applyFont="1" applyBorder="1" applyAlignment="1">
      <alignment horizontal="right" vertical="center" wrapText="1"/>
    </xf>
    <xf numFmtId="0" fontId="0" fillId="0" borderId="15" xfId="0" quotePrefix="1" applyFont="1" applyBorder="1" applyAlignment="1">
      <alignment horizontal="center" vertical="center" wrapText="1"/>
    </xf>
    <xf numFmtId="0" fontId="23" fillId="33" borderId="10" xfId="0" applyFont="1" applyFill="1" applyBorder="1" applyAlignment="1">
      <alignment horizontal="center" vertical="center" wrapText="1"/>
    </xf>
    <xf numFmtId="4" fontId="0" fillId="33" borderId="10" xfId="0" applyNumberFormat="1" applyFont="1" applyFill="1" applyBorder="1" applyAlignment="1">
      <alignment horizontal="right" wrapText="1"/>
    </xf>
    <xf numFmtId="4" fontId="0" fillId="0" borderId="12" xfId="0" applyNumberFormat="1" applyFont="1" applyFill="1" applyBorder="1" applyAlignment="1" applyProtection="1">
      <alignment horizontal="right" vertical="center" wrapText="1"/>
      <protection locked="0"/>
    </xf>
    <xf numFmtId="4" fontId="0" fillId="0" borderId="12" xfId="0" applyNumberFormat="1" applyFont="1" applyFill="1" applyBorder="1" applyAlignment="1">
      <alignment horizontal="right" vertical="center" wrapText="1"/>
    </xf>
    <xf numFmtId="4" fontId="0" fillId="0" borderId="20" xfId="0" applyNumberFormat="1" applyFont="1" applyFill="1" applyBorder="1" applyAlignment="1">
      <alignment horizontal="right" vertical="center" wrapText="1"/>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4" fontId="0" fillId="0" borderId="21" xfId="0" applyNumberFormat="1" applyFont="1" applyFill="1" applyBorder="1" applyAlignment="1">
      <alignment horizontal="right" vertical="center" wrapText="1"/>
    </xf>
    <xf numFmtId="4" fontId="0" fillId="0" borderId="17" xfId="0" applyNumberFormat="1" applyFont="1" applyFill="1" applyBorder="1" applyAlignment="1">
      <alignment horizontal="right" vertical="center" wrapText="1"/>
    </xf>
    <xf numFmtId="4" fontId="0" fillId="33" borderId="10" xfId="0" applyNumberFormat="1" applyFont="1" applyFill="1" applyBorder="1" applyAlignment="1" applyProtection="1">
      <alignment horizontal="center" vertical="center"/>
      <protection locked="0"/>
    </xf>
    <xf numFmtId="43" fontId="20" fillId="34" borderId="10" xfId="42" applyFont="1" applyFill="1" applyBorder="1" applyAlignment="1">
      <alignment horizontal="right" vertical="top" wrapText="1"/>
    </xf>
    <xf numFmtId="0" fontId="0" fillId="33" borderId="10" xfId="0" applyFont="1" applyFill="1" applyBorder="1" applyAlignment="1">
      <alignment horizontal="center" vertical="top" wrapText="1"/>
    </xf>
    <xf numFmtId="43" fontId="20" fillId="33" borderId="10" xfId="42" applyFont="1" applyFill="1" applyBorder="1" applyAlignment="1">
      <alignment horizontal="right" vertical="top" wrapText="1"/>
    </xf>
    <xf numFmtId="4" fontId="0" fillId="33" borderId="10" xfId="0" applyNumberFormat="1" applyFont="1" applyFill="1" applyBorder="1" applyAlignment="1" applyProtection="1">
      <alignment vertical="center" wrapText="1"/>
      <protection locked="0"/>
    </xf>
    <xf numFmtId="0" fontId="21" fillId="34" borderId="10" xfId="0" applyFont="1" applyFill="1" applyBorder="1" applyAlignment="1">
      <alignment vertical="center" wrapText="1"/>
    </xf>
    <xf numFmtId="43" fontId="20" fillId="34" borderId="10" xfId="42" applyFont="1" applyFill="1" applyBorder="1" applyAlignment="1">
      <alignment vertical="center" wrapText="1"/>
    </xf>
    <xf numFmtId="0" fontId="0" fillId="0" borderId="0" xfId="0" applyFont="1" applyAlignment="1" applyProtection="1">
      <alignment vertical="center" wrapText="1"/>
      <protection locked="0"/>
    </xf>
    <xf numFmtId="0" fontId="21" fillId="0" borderId="10" xfId="0" applyFont="1" applyBorder="1" applyAlignment="1">
      <alignment vertical="center" wrapText="1"/>
    </xf>
    <xf numFmtId="0" fontId="0" fillId="34" borderId="0" xfId="0" applyFont="1" applyFill="1" applyAlignment="1" applyProtection="1">
      <alignment vertical="center" wrapText="1"/>
      <protection locked="0"/>
    </xf>
    <xf numFmtId="0" fontId="21" fillId="0" borderId="13" xfId="0" quotePrefix="1" applyFont="1" applyBorder="1" applyAlignment="1">
      <alignment horizontal="left" vertical="top" wrapText="1"/>
    </xf>
    <xf numFmtId="0" fontId="21" fillId="0" borderId="15" xfId="0" quotePrefix="1" applyFont="1" applyBorder="1" applyAlignment="1">
      <alignment horizontal="left" vertical="top" wrapText="1"/>
    </xf>
    <xf numFmtId="0" fontId="21" fillId="0" borderId="13" xfId="43" quotePrefix="1" applyFont="1" applyFill="1" applyBorder="1" applyAlignment="1">
      <alignment horizontal="left" vertical="center" wrapText="1"/>
    </xf>
    <xf numFmtId="0" fontId="21" fillId="0" borderId="15" xfId="43" quotePrefix="1" applyFont="1" applyFill="1" applyBorder="1" applyAlignment="1">
      <alignment horizontal="left" vertical="center" wrapText="1"/>
    </xf>
    <xf numFmtId="4" fontId="0" fillId="0" borderId="10" xfId="0" applyNumberFormat="1" applyFont="1" applyFill="1" applyBorder="1" applyAlignment="1">
      <alignment horizontal="right" vertical="center" wrapText="1"/>
    </xf>
    <xf numFmtId="0" fontId="25" fillId="0" borderId="0" xfId="0" applyFont="1" applyBorder="1" applyAlignment="1">
      <alignment horizontal="center" vertical="center" wrapText="1"/>
    </xf>
    <xf numFmtId="0" fontId="27" fillId="35" borderId="22" xfId="0" applyFont="1" applyFill="1" applyBorder="1" applyAlignment="1">
      <alignment horizontal="center" vertical="center" wrapText="1"/>
    </xf>
    <xf numFmtId="0" fontId="25" fillId="0" borderId="0" xfId="0" applyFont="1" applyBorder="1" applyAlignment="1">
      <alignment vertical="center" wrapText="1"/>
    </xf>
    <xf numFmtId="0" fontId="28" fillId="35" borderId="22" xfId="0" applyFont="1" applyFill="1" applyBorder="1" applyAlignment="1">
      <alignment horizontal="center" vertical="center" wrapText="1"/>
    </xf>
    <xf numFmtId="4" fontId="21" fillId="0" borderId="11" xfId="0" quotePrefix="1" applyNumberFormat="1" applyFont="1" applyBorder="1" applyAlignment="1">
      <alignment vertical="center" wrapText="1"/>
    </xf>
    <xf numFmtId="4" fontId="21" fillId="34" borderId="11" xfId="0" applyNumberFormat="1" applyFont="1" applyFill="1" applyBorder="1" applyAlignment="1" applyProtection="1">
      <alignment vertical="center" wrapText="1"/>
      <protection locked="0"/>
    </xf>
    <xf numFmtId="4" fontId="0" fillId="0" borderId="18" xfId="0" applyNumberFormat="1" applyFont="1" applyFill="1" applyBorder="1" applyAlignment="1" applyProtection="1">
      <alignment vertical="center" wrapText="1"/>
      <protection locked="0"/>
    </xf>
    <xf numFmtId="4" fontId="21" fillId="0" borderId="18" xfId="0" quotePrefix="1" applyNumberFormat="1" applyFont="1" applyBorder="1" applyAlignment="1">
      <alignment vertical="center" wrapText="1"/>
    </xf>
    <xf numFmtId="4" fontId="0" fillId="0" borderId="11" xfId="0" applyNumberFormat="1" applyFill="1" applyBorder="1" applyAlignment="1" applyProtection="1">
      <alignment vertical="center" wrapText="1"/>
      <protection locked="0"/>
    </xf>
    <xf numFmtId="4" fontId="0" fillId="0" borderId="11" xfId="0" applyNumberFormat="1" applyFill="1" applyBorder="1" applyAlignment="1" applyProtection="1">
      <alignment vertical="center"/>
      <protection locked="0"/>
    </xf>
    <xf numFmtId="4" fontId="0" fillId="33" borderId="11" xfId="0" applyNumberFormat="1" applyFill="1" applyBorder="1" applyAlignment="1" applyProtection="1">
      <alignment vertical="center"/>
      <protection locked="0"/>
    </xf>
    <xf numFmtId="4" fontId="19" fillId="33" borderId="11" xfId="0" applyNumberFormat="1" applyFont="1" applyFill="1" applyBorder="1" applyAlignment="1" applyProtection="1">
      <alignment vertical="center"/>
      <protection locked="0"/>
    </xf>
    <xf numFmtId="4" fontId="21" fillId="33" borderId="10" xfId="0" quotePrefix="1" applyNumberFormat="1" applyFont="1" applyFill="1" applyBorder="1" applyAlignment="1">
      <alignment vertical="center" wrapText="1"/>
    </xf>
    <xf numFmtId="0" fontId="0" fillId="0" borderId="0" xfId="0" applyFont="1"/>
    <xf numFmtId="49" fontId="27" fillId="0" borderId="0" xfId="0" applyNumberFormat="1" applyFont="1" applyAlignment="1">
      <alignment horizontal="center" vertical="center"/>
    </xf>
    <xf numFmtId="0" fontId="29" fillId="0" borderId="0" xfId="0" applyFont="1" applyBorder="1" applyAlignment="1">
      <alignment horizontal="center" vertical="center" wrapText="1"/>
    </xf>
    <xf numFmtId="0" fontId="0" fillId="0" borderId="0" xfId="0" applyFont="1" applyAlignment="1">
      <alignment horizontal="center"/>
    </xf>
    <xf numFmtId="0" fontId="27" fillId="0" borderId="0" xfId="0" applyFont="1"/>
    <xf numFmtId="0" fontId="30" fillId="0" borderId="0" xfId="0" applyFont="1" applyBorder="1" applyAlignment="1">
      <alignment horizontal="left" vertical="center" wrapText="1"/>
    </xf>
    <xf numFmtId="0" fontId="31" fillId="0" borderId="0" xfId="0" applyFont="1" applyBorder="1" applyAlignment="1">
      <alignment horizontal="center" vertical="center" wrapText="1"/>
    </xf>
    <xf numFmtId="4" fontId="29" fillId="0" borderId="0" xfId="0" applyNumberFormat="1" applyFont="1" applyBorder="1" applyAlignment="1">
      <alignment horizontal="right" vertical="center" wrapText="1"/>
    </xf>
    <xf numFmtId="49" fontId="29" fillId="0" borderId="0" xfId="0" applyNumberFormat="1" applyFont="1" applyBorder="1" applyAlignment="1">
      <alignment horizontal="center" vertical="center" wrapText="1"/>
    </xf>
    <xf numFmtId="4" fontId="27" fillId="0" borderId="0" xfId="0" applyNumberFormat="1" applyFont="1" applyAlignment="1">
      <alignment horizontal="center" vertical="center"/>
    </xf>
    <xf numFmtId="0" fontId="27" fillId="0" borderId="0" xfId="0" applyFont="1" applyAlignment="1">
      <alignment horizontal="center"/>
    </xf>
    <xf numFmtId="0" fontId="31" fillId="0" borderId="0" xfId="0" applyFont="1" applyAlignment="1">
      <alignment horizontal="right"/>
    </xf>
    <xf numFmtId="0" fontId="0" fillId="0" borderId="0" xfId="0" applyFont="1" applyAlignment="1">
      <alignment horizontal="left"/>
    </xf>
    <xf numFmtId="0" fontId="31" fillId="0" borderId="0" xfId="0" applyFont="1" applyAlignment="1">
      <alignment horizontal="left"/>
    </xf>
    <xf numFmtId="0" fontId="31" fillId="0" borderId="0" xfId="0" applyFont="1" applyBorder="1" applyAlignment="1">
      <alignment horizontal="right"/>
    </xf>
    <xf numFmtId="0" fontId="32" fillId="0" borderId="24" xfId="0" applyFont="1" applyBorder="1" applyAlignment="1">
      <alignment horizontal="center" vertical="center" wrapText="1"/>
    </xf>
    <xf numFmtId="0" fontId="31" fillId="0" borderId="24" xfId="0" applyFont="1" applyBorder="1" applyAlignment="1">
      <alignment horizontal="center" vertical="center" wrapText="1"/>
    </xf>
    <xf numFmtId="4" fontId="32" fillId="0" borderId="24" xfId="0" applyNumberFormat="1" applyFont="1" applyBorder="1" applyAlignment="1">
      <alignment horizontal="right" vertical="center" wrapText="1"/>
    </xf>
    <xf numFmtId="49" fontId="29" fillId="0" borderId="24" xfId="0" applyNumberFormat="1" applyFont="1" applyBorder="1" applyAlignment="1">
      <alignment horizontal="center" vertical="center" wrapText="1"/>
    </xf>
    <xf numFmtId="0" fontId="32" fillId="0" borderId="0" xfId="0" applyFont="1" applyBorder="1" applyAlignment="1">
      <alignment horizontal="center" vertical="center" wrapText="1"/>
    </xf>
    <xf numFmtId="0" fontId="31" fillId="0" borderId="0" xfId="0" applyFont="1" applyAlignment="1">
      <alignment vertical="center" wrapText="1"/>
    </xf>
    <xf numFmtId="0" fontId="34" fillId="0" borderId="0" xfId="0" applyFont="1"/>
    <xf numFmtId="4" fontId="32" fillId="0" borderId="0" xfId="0" applyNumberFormat="1" applyFont="1" applyBorder="1" applyAlignment="1">
      <alignment horizontal="right" vertical="center" wrapText="1"/>
    </xf>
    <xf numFmtId="4" fontId="33" fillId="0" borderId="0" xfId="0" applyNumberFormat="1" applyFont="1" applyBorder="1" applyAlignment="1">
      <alignment horizontal="right" vertical="center" wrapText="1"/>
    </xf>
    <xf numFmtId="0" fontId="0" fillId="0" borderId="0" xfId="0" applyFont="1" applyBorder="1" applyAlignment="1">
      <alignment horizontal="right"/>
    </xf>
    <xf numFmtId="0" fontId="32" fillId="0" borderId="0" xfId="0" applyFont="1" applyBorder="1" applyAlignment="1">
      <alignment horizontal="left" wrapText="1"/>
    </xf>
    <xf numFmtId="43" fontId="20" fillId="34" borderId="10" xfId="42" applyFont="1" applyFill="1" applyBorder="1" applyAlignment="1">
      <alignment horizontal="left" vertical="top" wrapText="1"/>
    </xf>
    <xf numFmtId="43" fontId="20" fillId="34" borderId="10" xfId="42" applyFont="1" applyFill="1" applyBorder="1" applyAlignment="1">
      <alignment horizontal="left" vertical="center" wrapText="1"/>
    </xf>
    <xf numFmtId="4" fontId="0" fillId="0" borderId="10" xfId="0" applyNumberFormat="1" applyFont="1" applyFill="1" applyBorder="1" applyAlignment="1" applyProtection="1">
      <alignment horizontal="left" vertical="center" wrapText="1"/>
      <protection locked="0"/>
    </xf>
    <xf numFmtId="49" fontId="27" fillId="36" borderId="25" xfId="0" applyNumberFormat="1" applyFont="1" applyFill="1" applyBorder="1" applyAlignment="1">
      <alignment horizontal="center" vertical="center" wrapText="1"/>
    </xf>
    <xf numFmtId="0" fontId="27" fillId="36" borderId="25" xfId="0" applyFont="1" applyFill="1" applyBorder="1" applyAlignment="1">
      <alignment horizontal="center" vertical="center" wrapText="1"/>
    </xf>
    <xf numFmtId="49" fontId="0" fillId="37" borderId="10" xfId="0" applyNumberFormat="1" applyFont="1" applyFill="1" applyBorder="1" applyAlignment="1" applyProtection="1">
      <alignment horizontal="center" vertical="center" wrapText="1"/>
      <protection locked="0"/>
    </xf>
    <xf numFmtId="49" fontId="0" fillId="37" borderId="10" xfId="0" quotePrefix="1" applyNumberFormat="1" applyFont="1" applyFill="1" applyBorder="1" applyAlignment="1" applyProtection="1">
      <alignment horizontal="center" vertical="center" wrapText="1"/>
      <protection locked="0"/>
    </xf>
    <xf numFmtId="49" fontId="0" fillId="37" borderId="19" xfId="0" applyNumberFormat="1" applyFont="1" applyFill="1" applyBorder="1" applyAlignment="1" applyProtection="1">
      <alignment horizontal="center" vertical="center" wrapText="1"/>
      <protection locked="0"/>
    </xf>
    <xf numFmtId="0" fontId="20" fillId="37" borderId="13" xfId="43" applyFont="1" applyFill="1" applyBorder="1" applyAlignment="1">
      <alignment horizontal="center" vertical="center" wrapText="1"/>
    </xf>
    <xf numFmtId="0" fontId="0" fillId="37" borderId="14" xfId="0" quotePrefix="1" applyFont="1" applyFill="1" applyBorder="1" applyAlignment="1">
      <alignment horizontal="center" vertical="center" wrapText="1"/>
    </xf>
    <xf numFmtId="4" fontId="0" fillId="37" borderId="13" xfId="0" quotePrefix="1" applyNumberFormat="1" applyFont="1" applyFill="1" applyBorder="1" applyAlignment="1">
      <alignment horizontal="right" vertical="center" wrapText="1"/>
    </xf>
    <xf numFmtId="4" fontId="19" fillId="37" borderId="15" xfId="0" quotePrefix="1" applyNumberFormat="1" applyFont="1" applyFill="1" applyBorder="1" applyAlignment="1">
      <alignment vertical="center" wrapText="1"/>
    </xf>
    <xf numFmtId="0" fontId="0" fillId="37" borderId="10" xfId="0" applyFont="1" applyFill="1" applyBorder="1" applyAlignment="1">
      <alignment horizontal="center" vertical="center" wrapText="1"/>
    </xf>
    <xf numFmtId="4" fontId="21" fillId="37" borderId="10" xfId="0" quotePrefix="1" applyNumberFormat="1" applyFont="1" applyFill="1" applyBorder="1" applyAlignment="1">
      <alignment vertical="center" wrapText="1"/>
    </xf>
    <xf numFmtId="4" fontId="0" fillId="37" borderId="10" xfId="0" applyNumberFormat="1" applyFont="1" applyFill="1" applyBorder="1" applyAlignment="1" applyProtection="1">
      <alignment horizontal="center" vertical="center" wrapText="1"/>
      <protection locked="0"/>
    </xf>
    <xf numFmtId="4" fontId="19" fillId="37" borderId="10" xfId="0" applyNumberFormat="1" applyFont="1" applyFill="1" applyBorder="1" applyAlignment="1" applyProtection="1">
      <alignment horizontal="left" vertical="top" wrapText="1"/>
      <protection locked="0"/>
    </xf>
    <xf numFmtId="4" fontId="0" fillId="37" borderId="10" xfId="0" applyNumberFormat="1" applyFont="1" applyFill="1" applyBorder="1" applyAlignment="1" applyProtection="1">
      <alignment horizontal="center" vertical="center"/>
      <protection locked="0"/>
    </xf>
    <xf numFmtId="4" fontId="19" fillId="37" borderId="10" xfId="0" applyNumberFormat="1" applyFont="1" applyFill="1" applyBorder="1" applyAlignment="1" applyProtection="1">
      <alignment vertical="center"/>
      <protection locked="0"/>
    </xf>
    <xf numFmtId="4" fontId="0" fillId="37" borderId="10" xfId="0" applyNumberFormat="1" applyFont="1" applyFill="1" applyBorder="1" applyAlignment="1" applyProtection="1">
      <alignment horizontal="left" vertical="center" wrapText="1"/>
      <protection locked="0"/>
    </xf>
    <xf numFmtId="0" fontId="18" fillId="37" borderId="10" xfId="0" applyFont="1" applyFill="1" applyBorder="1" applyAlignment="1">
      <alignment vertical="top" wrapText="1"/>
    </xf>
    <xf numFmtId="0" fontId="0" fillId="37" borderId="10" xfId="0" applyFont="1" applyFill="1" applyBorder="1" applyAlignment="1">
      <alignment horizontal="center" vertical="top" wrapText="1"/>
    </xf>
    <xf numFmtId="43" fontId="20" fillId="37" borderId="10" xfId="42" applyFont="1" applyFill="1" applyBorder="1" applyAlignment="1">
      <alignment horizontal="left" vertical="top" wrapText="1"/>
    </xf>
    <xf numFmtId="4" fontId="0" fillId="37" borderId="10" xfId="0" applyNumberFormat="1" applyFill="1" applyBorder="1" applyAlignment="1" applyProtection="1">
      <alignment vertical="center"/>
      <protection locked="0"/>
    </xf>
    <xf numFmtId="4" fontId="0" fillId="37" borderId="11" xfId="0" applyNumberFormat="1" applyFill="1" applyBorder="1" applyAlignment="1" applyProtection="1">
      <alignment vertical="center"/>
      <protection locked="0"/>
    </xf>
    <xf numFmtId="4" fontId="19" fillId="37" borderId="10" xfId="0" applyNumberFormat="1" applyFont="1" applyFill="1" applyBorder="1" applyAlignment="1" applyProtection="1">
      <alignment horizontal="center" vertical="center" wrapText="1"/>
      <protection locked="0"/>
    </xf>
    <xf numFmtId="4" fontId="19" fillId="37" borderId="11" xfId="0" applyNumberFormat="1" applyFont="1" applyFill="1" applyBorder="1" applyAlignment="1" applyProtection="1">
      <alignment vertical="center"/>
      <protection locked="0"/>
    </xf>
    <xf numFmtId="4" fontId="0" fillId="0" borderId="10" xfId="0" applyNumberFormat="1" applyFont="1" applyFill="1" applyBorder="1" applyAlignment="1" applyProtection="1">
      <alignment vertical="center" wrapText="1"/>
      <protection locked="0"/>
    </xf>
    <xf numFmtId="0" fontId="0" fillId="0" borderId="10" xfId="0" applyFont="1" applyBorder="1" applyAlignment="1">
      <alignment horizontal="center" vertical="center"/>
    </xf>
    <xf numFmtId="0" fontId="0" fillId="37" borderId="10" xfId="0" applyFont="1" applyFill="1" applyBorder="1" applyAlignment="1">
      <alignment horizontal="center" vertical="center"/>
    </xf>
    <xf numFmtId="0" fontId="0" fillId="0" borderId="15" xfId="0" applyFont="1" applyBorder="1" applyAlignment="1">
      <alignment horizontal="center" vertical="center"/>
    </xf>
    <xf numFmtId="0" fontId="0" fillId="37" borderId="15" xfId="0" applyFont="1" applyFill="1" applyBorder="1" applyAlignment="1">
      <alignment horizontal="center" vertical="center"/>
    </xf>
    <xf numFmtId="4" fontId="0" fillId="0" borderId="10" xfId="0" applyNumberFormat="1" applyFont="1" applyFill="1" applyBorder="1" applyAlignment="1" applyProtection="1">
      <alignment vertical="top" wrapText="1"/>
      <protection locked="0"/>
    </xf>
    <xf numFmtId="0" fontId="27" fillId="35" borderId="25" xfId="0" applyFont="1" applyFill="1" applyBorder="1" applyAlignment="1">
      <alignment horizontal="center" vertical="center" wrapText="1"/>
    </xf>
    <xf numFmtId="49" fontId="0" fillId="0" borderId="0" xfId="0" applyNumberFormat="1" applyFont="1"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left" vertical="top" wrapText="1"/>
      <protection locked="0"/>
    </xf>
    <xf numFmtId="4" fontId="0" fillId="0" borderId="0" xfId="0" applyNumberFormat="1" applyFont="1" applyFill="1" applyBorder="1" applyAlignment="1" applyProtection="1">
      <alignment horizontal="right" vertical="center" wrapText="1"/>
      <protection locked="0"/>
    </xf>
    <xf numFmtId="4" fontId="0" fillId="0" borderId="0" xfId="0" applyNumberFormat="1" applyFont="1" applyFill="1" applyBorder="1" applyAlignment="1" applyProtection="1">
      <alignment vertical="center" wrapText="1"/>
      <protection locked="0"/>
    </xf>
    <xf numFmtId="4" fontId="19" fillId="0" borderId="0" xfId="0" applyNumberFormat="1" applyFont="1" applyFill="1" applyBorder="1" applyAlignment="1" applyProtection="1">
      <alignment vertical="center" wrapText="1"/>
      <protection locked="0"/>
    </xf>
    <xf numFmtId="0" fontId="0" fillId="0" borderId="15" xfId="0" applyFont="1" applyBorder="1" applyAlignment="1">
      <alignment horizontal="center" vertical="center"/>
    </xf>
    <xf numFmtId="0" fontId="29" fillId="0" borderId="22" xfId="0" applyFont="1" applyBorder="1" applyAlignment="1">
      <alignment horizontal="center" vertical="center" wrapText="1"/>
    </xf>
    <xf numFmtId="4" fontId="0" fillId="0" borderId="10" xfId="0" applyNumberFormat="1" applyFont="1" applyFill="1" applyBorder="1" applyAlignment="1" applyProtection="1">
      <alignment vertical="center" wrapText="1"/>
      <protection locked="0"/>
    </xf>
    <xf numFmtId="0" fontId="25" fillId="0" borderId="0" xfId="0" applyFont="1" applyBorder="1" applyAlignment="1">
      <alignment horizontal="center" vertical="center" wrapText="1"/>
    </xf>
    <xf numFmtId="0" fontId="26" fillId="0" borderId="0" xfId="0" applyFont="1" applyBorder="1" applyAlignment="1">
      <alignment wrapText="1"/>
    </xf>
    <xf numFmtId="4" fontId="0" fillId="0" borderId="10" xfId="0" applyNumberFormat="1" applyFont="1" applyFill="1" applyBorder="1" applyAlignment="1" applyProtection="1">
      <alignment vertical="center" wrapText="1"/>
      <protection locked="0"/>
    </xf>
    <xf numFmtId="4" fontId="0" fillId="0" borderId="11" xfId="0" applyNumberFormat="1" applyFont="1" applyFill="1" applyBorder="1" applyAlignment="1" applyProtection="1">
      <alignment vertical="center" wrapText="1"/>
      <protection locked="0"/>
    </xf>
    <xf numFmtId="4" fontId="21" fillId="0" borderId="11" xfId="0" quotePrefix="1" applyNumberFormat="1" applyFont="1" applyBorder="1" applyAlignment="1">
      <alignment vertical="center" wrapText="1"/>
    </xf>
    <xf numFmtId="49" fontId="35" fillId="33" borderId="10" xfId="0" applyNumberFormat="1" applyFont="1" applyFill="1" applyBorder="1" applyAlignment="1" applyProtection="1">
      <alignment horizontal="left" vertical="top" wrapText="1"/>
      <protection locked="0"/>
    </xf>
    <xf numFmtId="49" fontId="36" fillId="33" borderId="10" xfId="0" applyNumberFormat="1" applyFont="1" applyFill="1" applyBorder="1" applyAlignment="1" applyProtection="1">
      <alignment horizontal="center" vertical="center" wrapText="1"/>
      <protection locked="0"/>
    </xf>
    <xf numFmtId="4" fontId="36" fillId="33" borderId="10" xfId="0" applyNumberFormat="1" applyFont="1" applyFill="1" applyBorder="1" applyAlignment="1" applyProtection="1">
      <alignment horizontal="right" vertical="center" wrapText="1"/>
      <protection locked="0"/>
    </xf>
    <xf numFmtId="4" fontId="35" fillId="33" borderId="10" xfId="0" applyNumberFormat="1" applyFont="1" applyFill="1" applyBorder="1" applyAlignment="1" applyProtection="1">
      <alignment vertical="center" wrapText="1"/>
      <protection locked="0"/>
    </xf>
    <xf numFmtId="4" fontId="35" fillId="33" borderId="11" xfId="0" applyNumberFormat="1" applyFont="1" applyFill="1" applyBorder="1" applyAlignment="1" applyProtection="1">
      <alignment vertical="center" wrapText="1"/>
      <protection locked="0"/>
    </xf>
    <xf numFmtId="4" fontId="36" fillId="33" borderId="10" xfId="0" applyNumberFormat="1" applyFont="1" applyFill="1" applyBorder="1" applyAlignment="1" applyProtection="1">
      <alignment vertical="center" wrapText="1"/>
      <protection locked="0"/>
    </xf>
    <xf numFmtId="4" fontId="35" fillId="33" borderId="10" xfId="0" applyNumberFormat="1" applyFont="1" applyFill="1" applyBorder="1" applyAlignment="1" applyProtection="1">
      <alignment vertical="top" wrapText="1"/>
      <protection locked="0"/>
    </xf>
    <xf numFmtId="49" fontId="35" fillId="33" borderId="10" xfId="0" quotePrefix="1" applyNumberFormat="1" applyFont="1" applyFill="1" applyBorder="1" applyAlignment="1" applyProtection="1">
      <alignment horizontal="left" vertical="top" wrapText="1"/>
      <protection locked="0"/>
    </xf>
    <xf numFmtId="49" fontId="36" fillId="33" borderId="10" xfId="0" quotePrefix="1" applyNumberFormat="1" applyFont="1" applyFill="1" applyBorder="1" applyAlignment="1" applyProtection="1">
      <alignment horizontal="center" vertical="center" wrapText="1"/>
      <protection locked="0"/>
    </xf>
    <xf numFmtId="4" fontId="36" fillId="33" borderId="10" xfId="0" quotePrefix="1" applyNumberFormat="1" applyFont="1" applyFill="1" applyBorder="1" applyAlignment="1" applyProtection="1">
      <alignment horizontal="right" vertical="center" wrapText="1"/>
      <protection locked="0"/>
    </xf>
    <xf numFmtId="4" fontId="36" fillId="33" borderId="10" xfId="0" quotePrefix="1" applyNumberFormat="1" applyFont="1" applyFill="1" applyBorder="1" applyAlignment="1" applyProtection="1">
      <alignment vertical="center" wrapText="1"/>
      <protection locked="0"/>
    </xf>
    <xf numFmtId="4" fontId="35" fillId="33" borderId="11" xfId="0" quotePrefix="1" applyNumberFormat="1" applyFont="1" applyFill="1" applyBorder="1" applyAlignment="1" applyProtection="1">
      <alignment vertical="center" wrapText="1"/>
      <protection locked="0"/>
    </xf>
    <xf numFmtId="49" fontId="35" fillId="33" borderId="19" xfId="0" applyNumberFormat="1" applyFont="1" applyFill="1" applyBorder="1" applyAlignment="1" applyProtection="1">
      <alignment horizontal="left" vertical="top" wrapText="1"/>
      <protection locked="0"/>
    </xf>
    <xf numFmtId="0" fontId="36" fillId="33" borderId="10" xfId="0" quotePrefix="1" applyFont="1" applyFill="1" applyBorder="1" applyAlignment="1">
      <alignment horizontal="center" vertical="center" wrapText="1"/>
    </xf>
    <xf numFmtId="0" fontId="35" fillId="33" borderId="13" xfId="43" applyFont="1" applyFill="1" applyBorder="1" applyAlignment="1">
      <alignment horizontal="left" vertical="center" wrapText="1"/>
    </xf>
    <xf numFmtId="0" fontId="36" fillId="33" borderId="14" xfId="0" quotePrefix="1" applyFont="1" applyFill="1" applyBorder="1" applyAlignment="1">
      <alignment horizontal="center" vertical="center" wrapText="1"/>
    </xf>
    <xf numFmtId="4" fontId="36" fillId="33" borderId="13" xfId="0" quotePrefix="1" applyNumberFormat="1" applyFont="1" applyFill="1" applyBorder="1" applyAlignment="1">
      <alignment horizontal="right" vertical="center" wrapText="1"/>
    </xf>
    <xf numFmtId="4" fontId="35" fillId="33" borderId="15" xfId="0" quotePrefix="1" applyNumberFormat="1" applyFont="1" applyFill="1" applyBorder="1" applyAlignment="1">
      <alignment vertical="center" wrapText="1"/>
    </xf>
    <xf numFmtId="4" fontId="35" fillId="33" borderId="10" xfId="0" quotePrefix="1" applyNumberFormat="1" applyFont="1" applyFill="1" applyBorder="1" applyAlignment="1">
      <alignment vertical="center" wrapText="1"/>
    </xf>
    <xf numFmtId="4" fontId="35" fillId="33" borderId="10" xfId="0" applyNumberFormat="1" applyFont="1" applyFill="1" applyBorder="1" applyAlignment="1" applyProtection="1">
      <alignment horizontal="left" vertical="top" wrapText="1"/>
      <protection locked="0"/>
    </xf>
    <xf numFmtId="4" fontId="36" fillId="33" borderId="10" xfId="0" applyNumberFormat="1" applyFont="1" applyFill="1" applyBorder="1" applyAlignment="1" applyProtection="1">
      <alignment horizontal="center" vertical="center"/>
      <protection locked="0"/>
    </xf>
    <xf numFmtId="4" fontId="35" fillId="33" borderId="10" xfId="0" applyNumberFormat="1" applyFont="1" applyFill="1" applyBorder="1" applyAlignment="1" applyProtection="1">
      <alignment vertical="center"/>
      <protection locked="0"/>
    </xf>
    <xf numFmtId="49" fontId="35" fillId="0" borderId="10" xfId="0" applyNumberFormat="1" applyFont="1" applyFill="1" applyBorder="1" applyAlignment="1" applyProtection="1">
      <alignment horizontal="left" vertical="top" wrapText="1"/>
      <protection locked="0"/>
    </xf>
    <xf numFmtId="49" fontId="36" fillId="0" borderId="10" xfId="0" applyNumberFormat="1" applyFont="1" applyFill="1" applyBorder="1" applyAlignment="1" applyProtection="1">
      <alignment horizontal="center" vertical="center" wrapText="1"/>
      <protection locked="0"/>
    </xf>
    <xf numFmtId="4" fontId="36" fillId="0" borderId="10" xfId="0" applyNumberFormat="1" applyFont="1" applyFill="1" applyBorder="1" applyAlignment="1" applyProtection="1">
      <alignment horizontal="right" vertical="center" wrapText="1"/>
      <protection locked="0"/>
    </xf>
    <xf numFmtId="4" fontId="36" fillId="0" borderId="10" xfId="0" applyNumberFormat="1" applyFont="1" applyFill="1" applyBorder="1" applyAlignment="1" applyProtection="1">
      <alignment vertical="center" wrapText="1"/>
      <protection locked="0"/>
    </xf>
    <xf numFmtId="4" fontId="35" fillId="0" borderId="11" xfId="0" applyNumberFormat="1" applyFont="1" applyFill="1" applyBorder="1" applyAlignment="1" applyProtection="1">
      <alignment vertical="center" wrapText="1"/>
      <protection locked="0"/>
    </xf>
    <xf numFmtId="4" fontId="35" fillId="0" borderId="10" xfId="0" applyNumberFormat="1" applyFont="1" applyFill="1" applyBorder="1" applyAlignment="1" applyProtection="1">
      <alignment vertical="center" wrapText="1"/>
      <protection locked="0"/>
    </xf>
    <xf numFmtId="49" fontId="37" fillId="0" borderId="10" xfId="0" applyNumberFormat="1" applyFont="1" applyFill="1" applyBorder="1" applyAlignment="1" applyProtection="1">
      <alignment horizontal="left" vertical="top" wrapText="1"/>
      <protection locked="0"/>
    </xf>
    <xf numFmtId="49" fontId="38" fillId="0" borderId="10" xfId="0" applyNumberFormat="1" applyFont="1" applyFill="1" applyBorder="1" applyAlignment="1" applyProtection="1">
      <alignment horizontal="center" vertical="center" wrapText="1"/>
      <protection locked="0"/>
    </xf>
    <xf numFmtId="4" fontId="38" fillId="0" borderId="10" xfId="0" applyNumberFormat="1" applyFont="1" applyFill="1" applyBorder="1" applyAlignment="1" applyProtection="1">
      <alignment horizontal="right" vertical="center" wrapText="1"/>
      <protection locked="0"/>
    </xf>
    <xf numFmtId="4" fontId="38" fillId="0" borderId="10" xfId="0" applyNumberFormat="1" applyFont="1" applyFill="1" applyBorder="1" applyAlignment="1" applyProtection="1">
      <alignment vertical="center" wrapText="1"/>
      <protection locked="0"/>
    </xf>
    <xf numFmtId="4" fontId="37" fillId="0" borderId="11" xfId="0" applyNumberFormat="1" applyFont="1" applyFill="1" applyBorder="1" applyAlignment="1" applyProtection="1">
      <alignment vertical="center" wrapText="1"/>
      <protection locked="0"/>
    </xf>
    <xf numFmtId="4" fontId="37" fillId="0" borderId="10" xfId="0" applyNumberFormat="1" applyFont="1" applyFill="1" applyBorder="1" applyAlignment="1" applyProtection="1">
      <alignment vertical="center" wrapText="1"/>
      <protection locked="0"/>
    </xf>
    <xf numFmtId="0" fontId="28" fillId="35" borderId="27" xfId="0" applyFont="1" applyFill="1" applyBorder="1" applyAlignment="1">
      <alignment horizontal="center" vertical="center" wrapText="1"/>
    </xf>
    <xf numFmtId="4" fontId="21" fillId="33" borderId="11" xfId="0" quotePrefix="1" applyNumberFormat="1" applyFont="1" applyFill="1" applyBorder="1" applyAlignment="1">
      <alignment vertical="center" wrapText="1"/>
    </xf>
    <xf numFmtId="0" fontId="0" fillId="0" borderId="10" xfId="0" applyFont="1" applyBorder="1"/>
    <xf numFmtId="49" fontId="35" fillId="33" borderId="10" xfId="0" applyNumberFormat="1" applyFont="1" applyFill="1" applyBorder="1" applyAlignment="1" applyProtection="1">
      <alignment horizontal="center" vertical="center" wrapText="1"/>
      <protection locked="0"/>
    </xf>
    <xf numFmtId="4" fontId="35" fillId="33" borderId="10" xfId="0" applyNumberFormat="1" applyFont="1" applyFill="1" applyBorder="1" applyAlignment="1" applyProtection="1">
      <alignment horizontal="right" vertical="center" wrapText="1"/>
      <protection locked="0"/>
    </xf>
    <xf numFmtId="0" fontId="35" fillId="33" borderId="10" xfId="0" quotePrefix="1" applyFont="1" applyFill="1" applyBorder="1" applyAlignment="1">
      <alignment horizontal="center" vertical="center" wrapText="1"/>
    </xf>
    <xf numFmtId="0" fontId="35" fillId="33" borderId="10" xfId="0" applyFont="1" applyFill="1" applyBorder="1" applyAlignment="1">
      <alignment vertical="center" wrapText="1"/>
    </xf>
    <xf numFmtId="0" fontId="39" fillId="33" borderId="10" xfId="0" applyFont="1" applyFill="1" applyBorder="1" applyAlignment="1">
      <alignment horizontal="center" vertical="center" wrapText="1"/>
    </xf>
    <xf numFmtId="4" fontId="36" fillId="33" borderId="10" xfId="0" applyNumberFormat="1" applyFont="1" applyFill="1" applyBorder="1" applyAlignment="1">
      <alignment horizontal="right" wrapText="1"/>
    </xf>
    <xf numFmtId="4" fontId="35" fillId="33" borderId="11" xfId="0" quotePrefix="1" applyNumberFormat="1" applyFont="1" applyFill="1" applyBorder="1" applyAlignment="1">
      <alignment vertical="center" wrapText="1"/>
    </xf>
    <xf numFmtId="164" fontId="35" fillId="33" borderId="10" xfId="0" applyNumberFormat="1" applyFont="1" applyFill="1" applyBorder="1" applyAlignment="1">
      <alignment horizontal="right" vertical="center"/>
    </xf>
    <xf numFmtId="4" fontId="35" fillId="37" borderId="11" xfId="0" applyNumberFormat="1" applyFont="1" applyFill="1" applyBorder="1" applyAlignment="1" applyProtection="1">
      <alignment vertical="center" wrapText="1"/>
      <protection locked="0"/>
    </xf>
    <xf numFmtId="49" fontId="35" fillId="37" borderId="10" xfId="0" applyNumberFormat="1" applyFont="1" applyFill="1" applyBorder="1" applyAlignment="1" applyProtection="1">
      <alignment horizontal="left" vertical="top" wrapText="1"/>
      <protection locked="0"/>
    </xf>
    <xf numFmtId="49" fontId="36" fillId="37" borderId="10" xfId="0" applyNumberFormat="1" applyFont="1" applyFill="1" applyBorder="1" applyAlignment="1" applyProtection="1">
      <alignment horizontal="center" vertical="center" wrapText="1"/>
      <protection locked="0"/>
    </xf>
    <xf numFmtId="4" fontId="36" fillId="37" borderId="10" xfId="0" applyNumberFormat="1" applyFont="1" applyFill="1" applyBorder="1" applyAlignment="1" applyProtection="1">
      <alignment horizontal="right" vertical="center" wrapText="1"/>
      <protection locked="0"/>
    </xf>
    <xf numFmtId="0" fontId="36" fillId="37" borderId="10" xfId="0" applyFont="1" applyFill="1" applyBorder="1" applyAlignment="1">
      <alignment horizontal="center" vertical="center"/>
    </xf>
    <xf numFmtId="4" fontId="41" fillId="0" borderId="22" xfId="0" applyNumberFormat="1" applyFont="1" applyBorder="1" applyAlignment="1">
      <alignment horizontal="right" vertical="center" wrapText="1"/>
    </xf>
    <xf numFmtId="49" fontId="35" fillId="37" borderId="10" xfId="0" quotePrefix="1" applyNumberFormat="1" applyFont="1" applyFill="1" applyBorder="1" applyAlignment="1" applyProtection="1">
      <alignment horizontal="left" vertical="top" wrapText="1"/>
      <protection locked="0"/>
    </xf>
    <xf numFmtId="49" fontId="36" fillId="37" borderId="10" xfId="0" quotePrefix="1" applyNumberFormat="1" applyFont="1" applyFill="1" applyBorder="1" applyAlignment="1" applyProtection="1">
      <alignment horizontal="center" vertical="center" wrapText="1"/>
      <protection locked="0"/>
    </xf>
    <xf numFmtId="4" fontId="36" fillId="37" borderId="10" xfId="0" quotePrefix="1" applyNumberFormat="1" applyFont="1" applyFill="1" applyBorder="1" applyAlignment="1" applyProtection="1">
      <alignment horizontal="right" vertical="center" wrapText="1"/>
      <protection locked="0"/>
    </xf>
    <xf numFmtId="4" fontId="36" fillId="37" borderId="10" xfId="0" quotePrefix="1" applyNumberFormat="1" applyFont="1" applyFill="1" applyBorder="1" applyAlignment="1" applyProtection="1">
      <alignment vertical="center" wrapText="1"/>
      <protection locked="0"/>
    </xf>
    <xf numFmtId="4" fontId="35" fillId="37" borderId="11" xfId="0" quotePrefix="1" applyNumberFormat="1" applyFont="1" applyFill="1" applyBorder="1" applyAlignment="1" applyProtection="1">
      <alignment vertical="center" wrapText="1"/>
      <protection locked="0"/>
    </xf>
    <xf numFmtId="4" fontId="35" fillId="37" borderId="10" xfId="0" applyNumberFormat="1" applyFont="1" applyFill="1" applyBorder="1" applyAlignment="1" applyProtection="1">
      <alignment vertical="center" wrapText="1"/>
      <protection locked="0"/>
    </xf>
    <xf numFmtId="49" fontId="35" fillId="37" borderId="10" xfId="0" applyNumberFormat="1" applyFont="1" applyFill="1" applyBorder="1" applyAlignment="1" applyProtection="1">
      <alignment horizontal="center" vertical="center" wrapText="1"/>
      <protection locked="0"/>
    </xf>
    <xf numFmtId="4" fontId="35" fillId="37" borderId="10" xfId="0" applyNumberFormat="1" applyFont="1" applyFill="1" applyBorder="1" applyAlignment="1" applyProtection="1">
      <alignment horizontal="right" vertical="center" wrapText="1"/>
      <protection locked="0"/>
    </xf>
    <xf numFmtId="0" fontId="35" fillId="37" borderId="10" xfId="0" applyFont="1" applyFill="1" applyBorder="1" applyAlignment="1">
      <alignment horizontal="center" vertical="center"/>
    </xf>
    <xf numFmtId="49" fontId="35" fillId="37" borderId="19" xfId="0" applyNumberFormat="1" applyFont="1" applyFill="1" applyBorder="1" applyAlignment="1" applyProtection="1">
      <alignment horizontal="left" vertical="top" wrapText="1"/>
      <protection locked="0"/>
    </xf>
    <xf numFmtId="0" fontId="36" fillId="37" borderId="10" xfId="0" quotePrefix="1" applyFont="1" applyFill="1" applyBorder="1" applyAlignment="1">
      <alignment horizontal="center" vertical="center" wrapText="1"/>
    </xf>
    <xf numFmtId="0" fontId="36" fillId="37" borderId="14" xfId="0" applyFont="1" applyFill="1" applyBorder="1" applyAlignment="1">
      <alignment horizontal="center" vertical="center"/>
    </xf>
    <xf numFmtId="0" fontId="35" fillId="37" borderId="13" xfId="43" applyFont="1" applyFill="1" applyBorder="1" applyAlignment="1">
      <alignment horizontal="left" vertical="center" wrapText="1"/>
    </xf>
    <xf numFmtId="0" fontId="35" fillId="37" borderId="10" xfId="0" applyFont="1" applyFill="1" applyBorder="1" applyAlignment="1">
      <alignment vertical="center" wrapText="1"/>
    </xf>
    <xf numFmtId="0" fontId="39" fillId="37" borderId="10" xfId="0" applyFont="1" applyFill="1" applyBorder="1" applyAlignment="1">
      <alignment horizontal="center" vertical="center" wrapText="1"/>
    </xf>
    <xf numFmtId="4" fontId="36" fillId="37" borderId="10" xfId="0" applyNumberFormat="1" applyFont="1" applyFill="1" applyBorder="1" applyAlignment="1">
      <alignment horizontal="right" wrapText="1"/>
    </xf>
    <xf numFmtId="4" fontId="35" fillId="37" borderId="15" xfId="0" quotePrefix="1" applyNumberFormat="1" applyFont="1" applyFill="1" applyBorder="1" applyAlignment="1">
      <alignment vertical="center" wrapText="1"/>
    </xf>
    <xf numFmtId="4" fontId="36" fillId="37" borderId="10" xfId="0" applyNumberFormat="1" applyFont="1" applyFill="1" applyBorder="1" applyAlignment="1" applyProtection="1">
      <alignment horizontal="center" vertical="center"/>
      <protection locked="0"/>
    </xf>
    <xf numFmtId="4" fontId="35" fillId="37" borderId="10" xfId="0" applyNumberFormat="1" applyFont="1" applyFill="1" applyBorder="1" applyAlignment="1" applyProtection="1">
      <alignment vertical="center"/>
      <protection locked="0"/>
    </xf>
    <xf numFmtId="4" fontId="36" fillId="37" borderId="10" xfId="0" applyNumberFormat="1" applyFont="1" applyFill="1" applyBorder="1" applyAlignment="1" applyProtection="1">
      <alignment horizontal="left" vertical="center" wrapText="1"/>
      <protection locked="0"/>
    </xf>
    <xf numFmtId="49" fontId="42" fillId="0" borderId="10" xfId="0" applyNumberFormat="1" applyFont="1" applyFill="1" applyBorder="1" applyAlignment="1" applyProtection="1">
      <alignment horizontal="left" vertical="top" wrapText="1"/>
      <protection locked="0"/>
    </xf>
    <xf numFmtId="49" fontId="43" fillId="0" borderId="10" xfId="0" applyNumberFormat="1" applyFont="1" applyFill="1" applyBorder="1" applyAlignment="1" applyProtection="1">
      <alignment horizontal="center" vertical="center" wrapText="1"/>
      <protection locked="0"/>
    </xf>
    <xf numFmtId="4" fontId="43" fillId="0" borderId="10" xfId="0" applyNumberFormat="1" applyFont="1" applyFill="1" applyBorder="1" applyAlignment="1" applyProtection="1">
      <alignment horizontal="left" vertical="center" wrapText="1"/>
      <protection locked="0"/>
    </xf>
    <xf numFmtId="4" fontId="43" fillId="0" borderId="10" xfId="0" applyNumberFormat="1" applyFont="1" applyFill="1" applyBorder="1" applyAlignment="1" applyProtection="1">
      <alignment vertical="center" wrapText="1"/>
      <protection locked="0"/>
    </xf>
    <xf numFmtId="4" fontId="42" fillId="0" borderId="11" xfId="0" applyNumberFormat="1" applyFont="1" applyFill="1" applyBorder="1" applyAlignment="1" applyProtection="1">
      <alignment vertical="center" wrapText="1"/>
      <protection locked="0"/>
    </xf>
    <xf numFmtId="0" fontId="28" fillId="36" borderId="27" xfId="0" applyFont="1" applyFill="1" applyBorder="1" applyAlignment="1">
      <alignment horizontal="center" vertical="center" wrapText="1"/>
    </xf>
    <xf numFmtId="0" fontId="28" fillId="36" borderId="28"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1" fillId="0" borderId="12" xfId="0" applyFont="1" applyFill="1" applyBorder="1" applyAlignment="1">
      <alignment vertical="top" wrapText="1"/>
    </xf>
    <xf numFmtId="0" fontId="21" fillId="0" borderId="12" xfId="43" applyFont="1" applyFill="1" applyBorder="1" applyAlignment="1">
      <alignment horizontal="left" vertical="center" wrapText="1"/>
    </xf>
    <xf numFmtId="4" fontId="35" fillId="37" borderId="12" xfId="0" applyNumberFormat="1" applyFont="1" applyFill="1" applyBorder="1" applyAlignment="1" applyProtection="1">
      <alignment horizontal="left" vertical="top" wrapText="1"/>
      <protection locked="0"/>
    </xf>
    <xf numFmtId="0" fontId="0" fillId="0" borderId="12" xfId="0" applyFont="1" applyBorder="1" applyAlignment="1">
      <alignment horizontal="justify" vertical="center" wrapText="1"/>
    </xf>
    <xf numFmtId="0" fontId="21" fillId="34" borderId="12" xfId="0" applyFont="1" applyFill="1" applyBorder="1" applyAlignment="1">
      <alignment vertical="center" wrapText="1"/>
    </xf>
    <xf numFmtId="0" fontId="18" fillId="37" borderId="12" xfId="0" applyFont="1" applyFill="1" applyBorder="1" applyAlignment="1">
      <alignment vertical="top" wrapText="1"/>
    </xf>
    <xf numFmtId="0" fontId="21" fillId="34" borderId="12" xfId="0" applyFont="1" applyFill="1" applyBorder="1" applyAlignment="1">
      <alignment vertical="top" wrapText="1"/>
    </xf>
    <xf numFmtId="0" fontId="21" fillId="0" borderId="10" xfId="0" quotePrefix="1" applyFont="1" applyBorder="1" applyAlignment="1">
      <alignment vertical="center" wrapText="1"/>
    </xf>
    <xf numFmtId="0" fontId="21" fillId="0" borderId="10" xfId="0" applyFont="1" applyBorder="1" applyAlignment="1">
      <alignment horizontal="left" vertical="center" wrapText="1"/>
    </xf>
    <xf numFmtId="0" fontId="21" fillId="0" borderId="10" xfId="0" applyFont="1" applyFill="1" applyBorder="1" applyAlignment="1">
      <alignment vertical="center" wrapText="1"/>
    </xf>
    <xf numFmtId="0" fontId="21" fillId="0" borderId="20" xfId="0" applyFont="1" applyFill="1" applyBorder="1" applyAlignment="1">
      <alignment vertical="center" wrapText="1"/>
    </xf>
    <xf numFmtId="0" fontId="21" fillId="0" borderId="12" xfId="0" applyFont="1" applyFill="1" applyBorder="1" applyAlignment="1">
      <alignment vertical="center" wrapText="1"/>
    </xf>
    <xf numFmtId="4" fontId="0" fillId="0" borderId="10" xfId="0" applyNumberFormat="1" applyFill="1" applyBorder="1" applyAlignment="1" applyProtection="1">
      <alignment horizontal="left" vertical="center" wrapText="1"/>
      <protection locked="0"/>
    </xf>
    <xf numFmtId="43" fontId="20" fillId="34" borderId="10" xfId="42" applyFont="1" applyFill="1" applyBorder="1" applyAlignment="1">
      <alignment horizontal="right" vertical="center" wrapText="1"/>
    </xf>
    <xf numFmtId="0" fontId="21" fillId="34" borderId="10" xfId="0" applyFont="1" applyFill="1" applyBorder="1" applyAlignment="1">
      <alignment horizontal="left" vertical="center" wrapText="1"/>
    </xf>
    <xf numFmtId="164" fontId="36" fillId="0" borderId="10" xfId="0" applyNumberFormat="1" applyFont="1" applyBorder="1" applyAlignment="1">
      <alignment horizontal="right" vertical="center"/>
    </xf>
    <xf numFmtId="164" fontId="0" fillId="0" borderId="10" xfId="0" applyNumberFormat="1" applyFont="1" applyBorder="1" applyAlignment="1">
      <alignment horizontal="right" vertical="center"/>
    </xf>
    <xf numFmtId="2" fontId="0" fillId="0" borderId="10" xfId="0" applyNumberFormat="1" applyFont="1" applyBorder="1" applyAlignment="1">
      <alignment horizontal="right" vertical="center"/>
    </xf>
    <xf numFmtId="4" fontId="35" fillId="33" borderId="12" xfId="0" applyNumberFormat="1" applyFont="1" applyFill="1" applyBorder="1" applyAlignment="1" applyProtection="1">
      <alignment horizontal="left" vertical="top" wrapText="1"/>
      <protection locked="0"/>
    </xf>
    <xf numFmtId="0" fontId="18" fillId="33" borderId="12" xfId="0" applyFont="1" applyFill="1" applyBorder="1" applyAlignment="1">
      <alignment vertical="top" wrapText="1"/>
    </xf>
    <xf numFmtId="0" fontId="0" fillId="33" borderId="10" xfId="0" applyFont="1" applyFill="1" applyBorder="1"/>
    <xf numFmtId="4" fontId="0" fillId="33" borderId="10" xfId="0" quotePrefix="1" applyNumberFormat="1" applyFont="1" applyFill="1" applyBorder="1" applyAlignment="1">
      <alignment vertical="center" wrapText="1"/>
    </xf>
    <xf numFmtId="0" fontId="28" fillId="35" borderId="28" xfId="0" applyFont="1" applyFill="1" applyBorder="1" applyAlignment="1">
      <alignment horizontal="center" vertical="center" wrapText="1"/>
    </xf>
    <xf numFmtId="49" fontId="35" fillId="33" borderId="12" xfId="0" applyNumberFormat="1" applyFont="1" applyFill="1" applyBorder="1" applyAlignment="1" applyProtection="1">
      <alignment horizontal="left" vertical="top" wrapText="1"/>
      <protection locked="0"/>
    </xf>
    <xf numFmtId="49" fontId="0" fillId="0" borderId="12" xfId="0" applyNumberFormat="1" applyFont="1" applyFill="1" applyBorder="1" applyAlignment="1" applyProtection="1">
      <alignment horizontal="left" vertical="center" wrapText="1"/>
      <protection locked="0"/>
    </xf>
    <xf numFmtId="49" fontId="0" fillId="0" borderId="12" xfId="0" applyNumberFormat="1" applyFont="1" applyFill="1" applyBorder="1" applyAlignment="1" applyProtection="1">
      <alignment horizontal="left" vertical="top" wrapText="1"/>
      <protection locked="0"/>
    </xf>
    <xf numFmtId="49" fontId="0" fillId="0" borderId="12" xfId="0" quotePrefix="1" applyNumberFormat="1" applyFont="1" applyFill="1" applyBorder="1" applyAlignment="1" applyProtection="1">
      <alignment horizontal="left" vertical="top" wrapText="1"/>
      <protection locked="0"/>
    </xf>
    <xf numFmtId="49" fontId="0" fillId="0" borderId="12" xfId="0" quotePrefix="1" applyNumberFormat="1" applyFont="1" applyFill="1" applyBorder="1" applyAlignment="1" applyProtection="1">
      <alignment horizontal="left" vertical="center" wrapText="1"/>
      <protection locked="0"/>
    </xf>
    <xf numFmtId="49" fontId="35" fillId="33" borderId="12" xfId="0" quotePrefix="1" applyNumberFormat="1" applyFont="1" applyFill="1" applyBorder="1" applyAlignment="1" applyProtection="1">
      <alignment horizontal="left" vertical="top" wrapText="1"/>
      <protection locked="0"/>
    </xf>
    <xf numFmtId="0" fontId="21" fillId="0" borderId="12" xfId="0" quotePrefix="1" applyFont="1" applyBorder="1" applyAlignment="1">
      <alignment wrapText="1"/>
    </xf>
    <xf numFmtId="0" fontId="21" fillId="0" borderId="12" xfId="0" applyFont="1" applyBorder="1" applyAlignment="1">
      <alignment vertical="center" wrapText="1"/>
    </xf>
    <xf numFmtId="0" fontId="21" fillId="0" borderId="12" xfId="0" applyFont="1" applyBorder="1" applyAlignment="1">
      <alignment wrapText="1"/>
    </xf>
    <xf numFmtId="0" fontId="21" fillId="0" borderId="29" xfId="0" applyFont="1" applyBorder="1" applyAlignment="1">
      <alignment horizontal="left" vertical="top" wrapText="1"/>
    </xf>
    <xf numFmtId="0" fontId="21" fillId="0" borderId="30" xfId="0" quotePrefix="1" applyFont="1" applyBorder="1" applyAlignment="1">
      <alignment horizontal="left" vertical="top" wrapText="1"/>
    </xf>
    <xf numFmtId="0" fontId="21" fillId="0" borderId="31" xfId="0" quotePrefix="1" applyFont="1" applyBorder="1" applyAlignment="1">
      <alignment horizontal="left" vertical="top" wrapText="1"/>
    </xf>
    <xf numFmtId="0" fontId="21" fillId="0" borderId="12" xfId="0" applyFont="1" applyBorder="1" applyAlignment="1">
      <alignment horizontal="left" vertical="top" wrapText="1"/>
    </xf>
    <xf numFmtId="49" fontId="35" fillId="33" borderId="26" xfId="0" applyNumberFormat="1" applyFont="1" applyFill="1" applyBorder="1" applyAlignment="1" applyProtection="1">
      <alignment horizontal="left" vertical="top" wrapText="1"/>
      <protection locked="0"/>
    </xf>
    <xf numFmtId="0" fontId="22" fillId="0" borderId="29" xfId="0" applyFont="1" applyBorder="1" applyAlignment="1">
      <alignment horizontal="justify" vertical="center" wrapText="1"/>
    </xf>
    <xf numFmtId="0" fontId="21" fillId="0" borderId="30" xfId="43" quotePrefix="1" applyFont="1" applyFill="1" applyBorder="1" applyAlignment="1">
      <alignment horizontal="left" vertical="center" wrapText="1"/>
    </xf>
    <xf numFmtId="0" fontId="21" fillId="0" borderId="31" xfId="43" quotePrefix="1" applyFont="1" applyFill="1" applyBorder="1" applyAlignment="1">
      <alignment horizontal="left" vertical="center" wrapText="1"/>
    </xf>
    <xf numFmtId="0" fontId="35" fillId="33" borderId="30" xfId="43" applyFont="1" applyFill="1" applyBorder="1" applyAlignment="1">
      <alignment horizontal="left" vertical="center" wrapText="1"/>
    </xf>
    <xf numFmtId="0" fontId="0" fillId="0" borderId="12" xfId="0" applyFont="1" applyBorder="1" applyAlignment="1">
      <alignment vertical="center" wrapText="1"/>
    </xf>
    <xf numFmtId="0" fontId="35" fillId="33" borderId="12" xfId="0" applyFont="1" applyFill="1" applyBorder="1" applyAlignment="1">
      <alignment vertical="center" wrapText="1"/>
    </xf>
    <xf numFmtId="4" fontId="0" fillId="0" borderId="12" xfId="0" applyNumberFormat="1" applyFill="1" applyBorder="1" applyAlignment="1" applyProtection="1">
      <alignment horizontal="left" vertical="top" wrapText="1"/>
      <protection locked="0"/>
    </xf>
    <xf numFmtId="4" fontId="19" fillId="33" borderId="12" xfId="0" applyNumberFormat="1" applyFont="1" applyFill="1" applyBorder="1" applyAlignment="1" applyProtection="1">
      <alignment horizontal="left" vertical="top" wrapText="1"/>
      <protection locked="0"/>
    </xf>
    <xf numFmtId="49" fontId="0" fillId="33" borderId="14" xfId="0" applyNumberFormat="1" applyFont="1" applyFill="1" applyBorder="1" applyAlignment="1" applyProtection="1">
      <alignment horizontal="center" vertical="center" wrapText="1"/>
      <protection locked="0"/>
    </xf>
    <xf numFmtId="0" fontId="28" fillId="35" borderId="32" xfId="0" applyFont="1" applyFill="1" applyBorder="1" applyAlignment="1">
      <alignment horizontal="center" vertical="center" wrapText="1"/>
    </xf>
    <xf numFmtId="0" fontId="40" fillId="35" borderId="10" xfId="0" applyFont="1" applyFill="1" applyBorder="1" applyAlignment="1">
      <alignment horizontal="center" vertical="center" wrapText="1"/>
    </xf>
    <xf numFmtId="49" fontId="35" fillId="33" borderId="12" xfId="0" applyNumberFormat="1" applyFont="1" applyFill="1" applyBorder="1" applyAlignment="1" applyProtection="1">
      <alignment horizontal="left" vertical="center" wrapText="1"/>
      <protection locked="0"/>
    </xf>
    <xf numFmtId="0" fontId="21" fillId="0" borderId="30" xfId="0" quotePrefix="1" applyFont="1" applyBorder="1" applyAlignment="1">
      <alignment horizontal="left" vertical="center" wrapText="1"/>
    </xf>
    <xf numFmtId="49" fontId="35" fillId="0" borderId="12" xfId="0" applyNumberFormat="1" applyFont="1" applyFill="1" applyBorder="1" applyAlignment="1" applyProtection="1">
      <alignment horizontal="left" vertical="top" wrapText="1"/>
      <protection locked="0"/>
    </xf>
    <xf numFmtId="0" fontId="19" fillId="0" borderId="0" xfId="0" applyFont="1"/>
    <xf numFmtId="0" fontId="25" fillId="0" borderId="0" xfId="0" applyFont="1" applyBorder="1" applyAlignment="1">
      <alignment horizontal="center" vertical="center" wrapText="1"/>
    </xf>
    <xf numFmtId="0" fontId="0" fillId="0" borderId="0" xfId="0" applyFont="1" applyBorder="1" applyAlignment="1">
      <alignment horizontal="right"/>
    </xf>
    <xf numFmtId="4" fontId="0" fillId="0" borderId="0" xfId="0" applyNumberFormat="1" applyFont="1" applyBorder="1" applyAlignment="1">
      <alignment horizontal="right"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6" fillId="0" borderId="0" xfId="0" applyFont="1" applyBorder="1" applyAlignment="1">
      <alignment wrapText="1"/>
    </xf>
    <xf numFmtId="4" fontId="0" fillId="0" borderId="10" xfId="0" applyNumberFormat="1" applyFont="1" applyFill="1" applyBorder="1" applyAlignment="1" applyProtection="1">
      <alignment vertical="center" wrapText="1"/>
      <protection locked="0"/>
    </xf>
    <xf numFmtId="4" fontId="21" fillId="0" borderId="10" xfId="0" quotePrefix="1" applyNumberFormat="1" applyFont="1" applyBorder="1" applyAlignment="1">
      <alignment vertical="center" wrapText="1"/>
    </xf>
    <xf numFmtId="4" fontId="0" fillId="0" borderId="14" xfId="0" quotePrefix="1" applyNumberFormat="1" applyFont="1" applyBorder="1" applyAlignment="1">
      <alignment horizontal="center" vertical="center" wrapText="1"/>
    </xf>
    <xf numFmtId="4" fontId="0" fillId="0" borderId="13" xfId="0" quotePrefix="1" applyNumberFormat="1" applyFont="1" applyBorder="1" applyAlignment="1">
      <alignment horizontal="center" vertical="center" wrapText="1"/>
    </xf>
    <xf numFmtId="4" fontId="0" fillId="0" borderId="15" xfId="0" quotePrefix="1" applyNumberFormat="1" applyFont="1" applyBorder="1" applyAlignment="1">
      <alignment horizontal="center" vertical="center" wrapText="1"/>
    </xf>
    <xf numFmtId="4" fontId="0" fillId="0" borderId="14" xfId="0" applyNumberFormat="1" applyFont="1" applyFill="1" applyBorder="1" applyAlignment="1" applyProtection="1">
      <alignment horizontal="center" vertical="center" wrapText="1"/>
      <protection locked="0"/>
    </xf>
    <xf numFmtId="4" fontId="0" fillId="0" borderId="13" xfId="0" applyNumberFormat="1" applyFont="1" applyFill="1" applyBorder="1" applyAlignment="1" applyProtection="1">
      <alignment horizontal="center" vertical="center" wrapText="1"/>
      <protection locked="0"/>
    </xf>
    <xf numFmtId="4" fontId="0" fillId="0" borderId="15" xfId="0" applyNumberFormat="1" applyFont="1" applyFill="1" applyBorder="1" applyAlignment="1" applyProtection="1">
      <alignment horizontal="center" vertical="center" wrapText="1"/>
      <protection locked="0"/>
    </xf>
    <xf numFmtId="0" fontId="0" fillId="0" borderId="14" xfId="0" quotePrefix="1" applyFont="1" applyBorder="1" applyAlignment="1">
      <alignment horizontal="center" vertical="center" wrapText="1"/>
    </xf>
    <xf numFmtId="0" fontId="0" fillId="0" borderId="13" xfId="0" quotePrefix="1" applyFont="1" applyBorder="1" applyAlignment="1">
      <alignment horizontal="center" vertical="center" wrapText="1"/>
    </xf>
    <xf numFmtId="0" fontId="0" fillId="0" borderId="15" xfId="0" quotePrefix="1" applyFont="1" applyBorder="1" applyAlignment="1">
      <alignment horizontal="center" vertical="center" wrapText="1"/>
    </xf>
    <xf numFmtId="4" fontId="0" fillId="0" borderId="23" xfId="0" applyNumberFormat="1" applyFont="1" applyFill="1" applyBorder="1" applyAlignment="1" applyProtection="1">
      <alignment vertical="center" wrapText="1"/>
      <protection locked="0"/>
    </xf>
    <xf numFmtId="4" fontId="0" fillId="0" borderId="16" xfId="0" applyNumberFormat="1" applyFont="1" applyFill="1" applyBorder="1" applyAlignment="1" applyProtection="1">
      <alignment vertical="center" wrapText="1"/>
      <protection locked="0"/>
    </xf>
    <xf numFmtId="4" fontId="0" fillId="0" borderId="18" xfId="0" applyNumberFormat="1" applyFont="1" applyFill="1" applyBorder="1" applyAlignment="1" applyProtection="1">
      <alignment vertical="center" wrapText="1"/>
      <protection locked="0"/>
    </xf>
    <xf numFmtId="4" fontId="21" fillId="0" borderId="14" xfId="0" quotePrefix="1" applyNumberFormat="1" applyFont="1" applyBorder="1" applyAlignment="1">
      <alignment vertical="center" wrapText="1"/>
    </xf>
    <xf numFmtId="4" fontId="21" fillId="0" borderId="13" xfId="0" quotePrefix="1" applyNumberFormat="1" applyFont="1" applyBorder="1" applyAlignment="1">
      <alignment vertical="center" wrapText="1"/>
    </xf>
    <xf numFmtId="4" fontId="21" fillId="0" borderId="15" xfId="0" quotePrefix="1" applyNumberFormat="1" applyFont="1" applyBorder="1" applyAlignment="1">
      <alignment vertical="center" wrapText="1"/>
    </xf>
    <xf numFmtId="4" fontId="21" fillId="0" borderId="23" xfId="0" quotePrefix="1" applyNumberFormat="1" applyFont="1" applyBorder="1" applyAlignment="1">
      <alignment vertical="center" wrapText="1"/>
    </xf>
    <xf numFmtId="4" fontId="21" fillId="0" borderId="16" xfId="0" quotePrefix="1" applyNumberFormat="1" applyFont="1" applyBorder="1" applyAlignment="1">
      <alignment vertical="center" wrapText="1"/>
    </xf>
    <xf numFmtId="4" fontId="21" fillId="0" borderId="18" xfId="0" quotePrefix="1" applyNumberFormat="1" applyFont="1" applyBorder="1" applyAlignment="1">
      <alignment vertical="center" wrapText="1"/>
    </xf>
    <xf numFmtId="164" fontId="0" fillId="0" borderId="14" xfId="0" applyNumberFormat="1" applyFont="1" applyBorder="1" applyAlignment="1">
      <alignment horizontal="center" vertical="center"/>
    </xf>
    <xf numFmtId="164" fontId="0" fillId="0" borderId="13" xfId="0" applyNumberFormat="1" applyFont="1" applyBorder="1" applyAlignment="1">
      <alignment horizontal="center" vertical="center"/>
    </xf>
    <xf numFmtId="164" fontId="0" fillId="0" borderId="15" xfId="0" applyNumberFormat="1" applyFont="1" applyBorder="1" applyAlignment="1">
      <alignment horizontal="center" vertical="center"/>
    </xf>
    <xf numFmtId="2" fontId="0" fillId="0" borderId="14" xfId="0" applyNumberFormat="1" applyFont="1" applyBorder="1" applyAlignment="1">
      <alignment horizontal="right" vertical="center"/>
    </xf>
    <xf numFmtId="2" fontId="0" fillId="0" borderId="13" xfId="0" applyNumberFormat="1" applyFont="1" applyBorder="1" applyAlignment="1">
      <alignment horizontal="right" vertical="center"/>
    </xf>
    <xf numFmtId="2" fontId="0" fillId="0" borderId="15" xfId="0" applyNumberFormat="1" applyFont="1" applyBorder="1" applyAlignment="1">
      <alignment horizontal="right" vertical="center"/>
    </xf>
    <xf numFmtId="4" fontId="21" fillId="0" borderId="11" xfId="0" quotePrefix="1" applyNumberFormat="1" applyFont="1" applyBorder="1" applyAlignment="1">
      <alignment vertical="center" wrapText="1"/>
    </xf>
    <xf numFmtId="0" fontId="34" fillId="0" borderId="0" xfId="0" applyFont="1" applyBorder="1" applyAlignment="1">
      <alignment horizontal="center" vertical="center" wrapText="1"/>
    </xf>
    <xf numFmtId="0" fontId="31" fillId="0" borderId="0" xfId="0" applyFont="1" applyBorder="1" applyAlignment="1">
      <alignment horizontal="right"/>
    </xf>
    <xf numFmtId="4" fontId="0" fillId="0" borderId="11" xfId="0" applyNumberFormat="1" applyFont="1" applyFill="1" applyBorder="1" applyAlignment="1" applyProtection="1">
      <alignment vertical="center" wrapText="1"/>
      <protection locked="0"/>
    </xf>
    <xf numFmtId="4" fontId="0" fillId="0" borderId="14" xfId="0" applyNumberFormat="1" applyFont="1" applyBorder="1" applyAlignment="1">
      <alignment horizontal="right" vertical="center"/>
    </xf>
    <xf numFmtId="4" fontId="0" fillId="0" borderId="13" xfId="0" applyNumberFormat="1" applyFont="1" applyBorder="1" applyAlignment="1">
      <alignment horizontal="right" vertical="center"/>
    </xf>
    <xf numFmtId="4" fontId="0" fillId="0" borderId="15" xfId="0" applyNumberFormat="1" applyFont="1" applyBorder="1" applyAlignment="1">
      <alignment horizontal="right" vertical="center"/>
    </xf>
    <xf numFmtId="2" fontId="0" fillId="0" borderId="14" xfId="0" applyNumberFormat="1" applyFont="1" applyBorder="1" applyAlignment="1">
      <alignment vertical="center"/>
    </xf>
    <xf numFmtId="2" fontId="0" fillId="0" borderId="13" xfId="0" applyNumberFormat="1" applyFont="1" applyBorder="1" applyAlignment="1">
      <alignment vertical="center"/>
    </xf>
    <xf numFmtId="2" fontId="0" fillId="0" borderId="15" xfId="0" applyNumberFormat="1" applyFont="1" applyBorder="1" applyAlignment="1">
      <alignment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un" xfId="6" builtinId="26" customBuiltin="1"/>
    <cellStyle name="Calcul" xfId="11" builtinId="22" customBuiltin="1"/>
    <cellStyle name="Celulă legată" xfId="12" builtinId="24" customBuiltin="1"/>
    <cellStyle name="Eronat" xfId="7" builtinId="27" customBuiltin="1"/>
    <cellStyle name="Ieșire" xfId="10" builtinId="21" customBuiltin="1"/>
    <cellStyle name="Intrare" xfId="9" builtinId="20" customBuiltin="1"/>
    <cellStyle name="Neutru" xfId="8" builtinId="28" customBuiltin="1"/>
    <cellStyle name="Normal" xfId="0" builtinId="0" customBuiltin="1"/>
    <cellStyle name="Normal 3" xfId="43"/>
    <cellStyle name="Notă" xfId="15" builtinId="10" customBuiltin="1"/>
    <cellStyle name="Text avertisment" xfId="14" builtinId="11" customBuiltin="1"/>
    <cellStyle name="Text explicativ" xfId="16" builtinId="53" customBuiltin="1"/>
    <cellStyle name="Titlu" xfId="1" builtinId="15" customBuiltin="1"/>
    <cellStyle name="Titlu 1" xfId="2" builtinId="16" customBuiltin="1"/>
    <cellStyle name="Titlu 2" xfId="3" builtinId="17" customBuiltin="1"/>
    <cellStyle name="Titlu 3" xfId="4" builtinId="18" customBuiltin="1"/>
    <cellStyle name="Titlu 4" xfId="5" builtinId="19" customBuiltin="1"/>
    <cellStyle name="Total" xfId="17" builtinId="25" customBuiltin="1"/>
    <cellStyle name="Verificare celulă" xfId="13" builtinId="23" customBuiltin="1"/>
    <cellStyle name="Virgulă" xfId="42"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6"/>
  <sheetViews>
    <sheetView view="pageBreakPreview" zoomScale="115" zoomScaleSheetLayoutView="115" workbookViewId="0">
      <pane xSplit="6" ySplit="3" topLeftCell="I88" activePane="bottomRight" state="frozen"/>
      <selection pane="topRight" activeCell="G1" sqref="G1"/>
      <selection pane="bottomLeft" activeCell="A11" sqref="A11"/>
      <selection pane="bottomRight" activeCell="B91" sqref="B91:B97"/>
    </sheetView>
  </sheetViews>
  <sheetFormatPr defaultColWidth="9" defaultRowHeight="12.75" x14ac:dyDescent="0.2"/>
  <cols>
    <col min="1" max="1" width="6.85546875" style="17" customWidth="1"/>
    <col min="2" max="2" width="45.5703125" style="1" customWidth="1"/>
    <col min="3" max="3" width="7.7109375" style="17" customWidth="1"/>
    <col min="4" max="4" width="9.7109375" style="23" customWidth="1"/>
    <col min="5" max="5" width="12.85546875" style="23" customWidth="1"/>
    <col min="6" max="6" width="15.28515625" style="23" customWidth="1"/>
    <col min="7" max="7" width="15.42578125" style="1" customWidth="1"/>
    <col min="8" max="8" width="16.7109375" style="1" customWidth="1"/>
    <col min="9" max="237" width="11.28515625" style="1" customWidth="1"/>
    <col min="238" max="16384" width="9" style="1"/>
  </cols>
  <sheetData>
    <row r="1" spans="1:8" ht="41.25" customHeight="1" x14ac:dyDescent="0.2">
      <c r="A1" s="317" t="s">
        <v>290</v>
      </c>
      <c r="B1" s="317"/>
      <c r="C1" s="317"/>
      <c r="D1" s="317"/>
      <c r="E1" s="317"/>
      <c r="F1" s="317"/>
      <c r="G1" s="317"/>
    </row>
    <row r="2" spans="1:8" ht="15.75" x14ac:dyDescent="0.2">
      <c r="A2" s="101"/>
      <c r="B2" s="101"/>
      <c r="C2" s="101"/>
      <c r="D2" s="101"/>
      <c r="E2" s="101"/>
      <c r="F2" s="101"/>
      <c r="G2" s="101"/>
    </row>
    <row r="3" spans="1:8" x14ac:dyDescent="0.2">
      <c r="A3" s="326" t="s">
        <v>242</v>
      </c>
      <c r="B3" s="326"/>
      <c r="C3" s="326"/>
      <c r="D3" s="326"/>
      <c r="E3" s="326"/>
      <c r="F3" s="326"/>
      <c r="G3" s="326"/>
    </row>
    <row r="4" spans="1:8" s="7" customFormat="1" x14ac:dyDescent="0.2">
      <c r="A4"/>
      <c r="B4"/>
      <c r="C4"/>
      <c r="D4"/>
      <c r="E4"/>
      <c r="F4"/>
      <c r="G4"/>
      <c r="H4" s="1"/>
    </row>
    <row r="5" spans="1:8" s="7" customFormat="1" ht="38.25" x14ac:dyDescent="0.2">
      <c r="A5" s="104" t="s">
        <v>243</v>
      </c>
      <c r="B5" s="104" t="s">
        <v>244</v>
      </c>
      <c r="C5" s="104" t="s">
        <v>9</v>
      </c>
      <c r="D5" s="104" t="s">
        <v>245</v>
      </c>
      <c r="E5" s="104" t="s">
        <v>246</v>
      </c>
      <c r="F5" s="104" t="s">
        <v>247</v>
      </c>
      <c r="G5" s="104" t="s">
        <v>248</v>
      </c>
    </row>
    <row r="6" spans="1:8" s="7" customFormat="1" x14ac:dyDescent="0.2">
      <c r="A6" s="62"/>
      <c r="B6" s="186" t="s">
        <v>200</v>
      </c>
      <c r="C6" s="187"/>
      <c r="D6" s="188"/>
      <c r="E6" s="189"/>
      <c r="F6" s="189">
        <f>SUM(F7:F11)</f>
        <v>22250651.543416344</v>
      </c>
      <c r="G6" s="189">
        <f>SUM(G7:G11)</f>
        <v>26540032.416365448</v>
      </c>
      <c r="H6" s="48"/>
    </row>
    <row r="7" spans="1:8" s="7" customFormat="1" ht="14.25" customHeight="1" x14ac:dyDescent="0.2">
      <c r="A7" s="18" t="s">
        <v>208</v>
      </c>
      <c r="B7" s="71" t="s">
        <v>204</v>
      </c>
      <c r="C7" s="18" t="s">
        <v>12</v>
      </c>
      <c r="D7" s="12">
        <v>1</v>
      </c>
      <c r="E7" s="45">
        <f>F7/D7</f>
        <v>17881727.370000001</v>
      </c>
      <c r="F7" s="183">
        <v>17881727.370000001</v>
      </c>
      <c r="G7" s="45">
        <v>21341012.649999999</v>
      </c>
      <c r="H7" s="48"/>
    </row>
    <row r="8" spans="1:8" s="7" customFormat="1" x14ac:dyDescent="0.2">
      <c r="A8" s="18" t="s">
        <v>209</v>
      </c>
      <c r="B8" s="4" t="s">
        <v>205</v>
      </c>
      <c r="C8" s="18" t="s">
        <v>12</v>
      </c>
      <c r="D8" s="12">
        <v>1</v>
      </c>
      <c r="E8" s="166">
        <f t="shared" ref="E8:E18" si="0">F8/D8</f>
        <v>374328.84391832008</v>
      </c>
      <c r="F8" s="171">
        <v>374328.84391832008</v>
      </c>
      <c r="G8" s="166">
        <f t="shared" ref="G8:G18" si="1">F8*1.19</f>
        <v>445451.32426280086</v>
      </c>
      <c r="H8" s="48"/>
    </row>
    <row r="9" spans="1:8" s="7" customFormat="1" x14ac:dyDescent="0.2">
      <c r="A9" s="18" t="s">
        <v>210</v>
      </c>
      <c r="B9" s="4" t="s">
        <v>206</v>
      </c>
      <c r="C9" s="18" t="s">
        <v>12</v>
      </c>
      <c r="D9" s="12">
        <v>1</v>
      </c>
      <c r="E9" s="166">
        <f>F9/D9</f>
        <v>667522.41475639341</v>
      </c>
      <c r="F9" s="171">
        <v>667522.41475639341</v>
      </c>
      <c r="G9" s="166">
        <f t="shared" si="1"/>
        <v>794351.67356010817</v>
      </c>
    </row>
    <row r="10" spans="1:8" s="16" customFormat="1" x14ac:dyDescent="0.2">
      <c r="A10" s="18" t="s">
        <v>211</v>
      </c>
      <c r="B10" s="4" t="s">
        <v>201</v>
      </c>
      <c r="C10" s="18" t="s">
        <v>12</v>
      </c>
      <c r="D10" s="12">
        <v>30</v>
      </c>
      <c r="E10" s="166">
        <f t="shared" si="0"/>
        <v>94787.36807272739</v>
      </c>
      <c r="F10" s="166">
        <v>2843621.0421818215</v>
      </c>
      <c r="G10" s="166">
        <f t="shared" si="1"/>
        <v>3383909.0401963675</v>
      </c>
      <c r="H10" s="7"/>
    </row>
    <row r="11" spans="1:8" s="7" customFormat="1" x14ac:dyDescent="0.2">
      <c r="A11" s="18" t="s">
        <v>212</v>
      </c>
      <c r="B11" s="4" t="s">
        <v>202</v>
      </c>
      <c r="C11" s="18" t="s">
        <v>182</v>
      </c>
      <c r="D11" s="12">
        <v>740</v>
      </c>
      <c r="E11" s="166">
        <f t="shared" si="0"/>
        <v>653.31334129703851</v>
      </c>
      <c r="F11" s="171">
        <v>483451.87255980849</v>
      </c>
      <c r="G11" s="166">
        <f t="shared" si="1"/>
        <v>575307.72834617202</v>
      </c>
    </row>
    <row r="12" spans="1:8" s="7" customFormat="1" x14ac:dyDescent="0.2">
      <c r="A12" s="62"/>
      <c r="B12" s="186" t="s">
        <v>203</v>
      </c>
      <c r="C12" s="187"/>
      <c r="D12" s="188"/>
      <c r="E12" s="189"/>
      <c r="F12" s="190">
        <f>F13+F14</f>
        <v>4404183.9855569135</v>
      </c>
      <c r="G12" s="190">
        <f>G13+G14</f>
        <v>5240978.9428127278</v>
      </c>
    </row>
    <row r="13" spans="1:8" s="7" customFormat="1" x14ac:dyDescent="0.2">
      <c r="A13" s="15" t="s">
        <v>213</v>
      </c>
      <c r="B13" s="5" t="s">
        <v>178</v>
      </c>
      <c r="C13" s="15" t="s">
        <v>12</v>
      </c>
      <c r="D13" s="13">
        <v>5</v>
      </c>
      <c r="E13" s="166">
        <f t="shared" si="0"/>
        <v>687660.87408216833</v>
      </c>
      <c r="F13" s="171">
        <v>3438304.3704108414</v>
      </c>
      <c r="G13" s="166">
        <f t="shared" si="1"/>
        <v>4091582.2007889012</v>
      </c>
      <c r="H13" s="6"/>
    </row>
    <row r="14" spans="1:8" s="7" customFormat="1" x14ac:dyDescent="0.2">
      <c r="A14" s="15" t="s">
        <v>214</v>
      </c>
      <c r="B14" s="5" t="s">
        <v>207</v>
      </c>
      <c r="C14" s="15" t="s">
        <v>12</v>
      </c>
      <c r="D14" s="13">
        <v>6</v>
      </c>
      <c r="E14" s="166">
        <f t="shared" si="0"/>
        <v>160979.93585767873</v>
      </c>
      <c r="F14" s="171">
        <v>965879.61514607235</v>
      </c>
      <c r="G14" s="166">
        <f t="shared" si="1"/>
        <v>1149396.7420238261</v>
      </c>
    </row>
    <row r="15" spans="1:8" s="7" customFormat="1" x14ac:dyDescent="0.2">
      <c r="A15" s="62" t="s">
        <v>217</v>
      </c>
      <c r="B15" s="186" t="s">
        <v>215</v>
      </c>
      <c r="C15" s="187" t="s">
        <v>12</v>
      </c>
      <c r="D15" s="188">
        <v>1</v>
      </c>
      <c r="E15" s="191">
        <f t="shared" si="0"/>
        <v>5630402.5199999996</v>
      </c>
      <c r="F15" s="192">
        <v>5630402.5199999996</v>
      </c>
      <c r="G15" s="189">
        <v>6701420.6900000004</v>
      </c>
      <c r="H15" s="16"/>
    </row>
    <row r="16" spans="1:8" s="7" customFormat="1" x14ac:dyDescent="0.2">
      <c r="A16" s="62" t="s">
        <v>218</v>
      </c>
      <c r="B16" s="186" t="s">
        <v>195</v>
      </c>
      <c r="C16" s="62" t="s">
        <v>10</v>
      </c>
      <c r="D16" s="72">
        <v>92</v>
      </c>
      <c r="E16" s="90">
        <f t="shared" si="0"/>
        <v>274.8033690068649</v>
      </c>
      <c r="F16" s="51">
        <v>25281.909948631572</v>
      </c>
      <c r="G16" s="24">
        <f t="shared" si="1"/>
        <v>30085.47283887157</v>
      </c>
    </row>
    <row r="17" spans="1:8" s="48" customFormat="1" x14ac:dyDescent="0.2">
      <c r="A17" s="62" t="s">
        <v>219</v>
      </c>
      <c r="B17" s="186" t="s">
        <v>0</v>
      </c>
      <c r="C17" s="187" t="s">
        <v>12</v>
      </c>
      <c r="D17" s="188">
        <v>1</v>
      </c>
      <c r="E17" s="191">
        <f t="shared" si="0"/>
        <v>86976.993266641221</v>
      </c>
      <c r="F17" s="192">
        <v>86976.993266641221</v>
      </c>
      <c r="G17" s="189">
        <f t="shared" si="1"/>
        <v>103502.62198730305</v>
      </c>
      <c r="H17" s="7"/>
    </row>
    <row r="18" spans="1:8" s="7" customFormat="1" x14ac:dyDescent="0.2">
      <c r="A18" s="62" t="s">
        <v>220</v>
      </c>
      <c r="B18" s="186" t="s">
        <v>216</v>
      </c>
      <c r="C18" s="187" t="s">
        <v>12</v>
      </c>
      <c r="D18" s="188">
        <v>1</v>
      </c>
      <c r="E18" s="191">
        <f t="shared" si="0"/>
        <v>3295796.9539194666</v>
      </c>
      <c r="F18" s="192">
        <v>3295796.9539194666</v>
      </c>
      <c r="G18" s="189">
        <f t="shared" si="1"/>
        <v>3921998.3751641652</v>
      </c>
    </row>
    <row r="19" spans="1:8" s="7" customFormat="1" x14ac:dyDescent="0.2">
      <c r="A19" s="62"/>
      <c r="B19" s="186" t="s">
        <v>1</v>
      </c>
      <c r="C19" s="187"/>
      <c r="D19" s="188"/>
      <c r="E19" s="189"/>
      <c r="F19" s="190">
        <f>SUM(F20:F31)</f>
        <v>594178.13</v>
      </c>
      <c r="G19" s="189">
        <f t="shared" ref="G19:G53" si="2">F19*1.19</f>
        <v>707071.97470000002</v>
      </c>
    </row>
    <row r="20" spans="1:8" s="7" customFormat="1" x14ac:dyDescent="0.2">
      <c r="A20" s="15" t="s">
        <v>221</v>
      </c>
      <c r="B20" s="5" t="s">
        <v>292</v>
      </c>
      <c r="C20" s="15" t="s">
        <v>10</v>
      </c>
      <c r="D20" s="13">
        <v>313</v>
      </c>
      <c r="E20" s="26">
        <f>F20/D20</f>
        <v>164.77217252396167</v>
      </c>
      <c r="F20" s="39">
        <v>51573.69</v>
      </c>
      <c r="G20" s="45">
        <f t="shared" si="2"/>
        <v>61372.691100000004</v>
      </c>
    </row>
    <row r="21" spans="1:8" s="7" customFormat="1" x14ac:dyDescent="0.2">
      <c r="A21" s="15" t="s">
        <v>222</v>
      </c>
      <c r="B21" s="5" t="s">
        <v>293</v>
      </c>
      <c r="C21" s="15" t="s">
        <v>10</v>
      </c>
      <c r="D21" s="13">
        <v>60</v>
      </c>
      <c r="E21" s="26">
        <f>F21/D21</f>
        <v>106.23933333333333</v>
      </c>
      <c r="F21" s="39">
        <v>6374.36</v>
      </c>
      <c r="G21" s="45">
        <f t="shared" si="2"/>
        <v>7585.4883999999993</v>
      </c>
    </row>
    <row r="22" spans="1:8" s="7" customFormat="1" x14ac:dyDescent="0.2">
      <c r="A22" s="15" t="s">
        <v>223</v>
      </c>
      <c r="B22" s="5" t="s">
        <v>294</v>
      </c>
      <c r="C22" s="15" t="s">
        <v>10</v>
      </c>
      <c r="D22" s="13">
        <v>37</v>
      </c>
      <c r="E22" s="26">
        <f t="shared" ref="E22:E31" si="3">F22/D22</f>
        <v>148.44054054054055</v>
      </c>
      <c r="F22" s="39">
        <v>5492.3</v>
      </c>
      <c r="G22" s="45">
        <f t="shared" si="2"/>
        <v>6535.8369999999995</v>
      </c>
      <c r="H22" s="48"/>
    </row>
    <row r="23" spans="1:8" s="7" customFormat="1" x14ac:dyDescent="0.2">
      <c r="A23" s="15" t="s">
        <v>224</v>
      </c>
      <c r="B23" s="5" t="s">
        <v>295</v>
      </c>
      <c r="C23" s="15" t="s">
        <v>10</v>
      </c>
      <c r="D23" s="13">
        <v>57</v>
      </c>
      <c r="E23" s="26">
        <f t="shared" si="3"/>
        <v>465.78175438596492</v>
      </c>
      <c r="F23" s="39">
        <v>26549.56</v>
      </c>
      <c r="G23" s="45">
        <f t="shared" si="2"/>
        <v>31593.9764</v>
      </c>
    </row>
    <row r="24" spans="1:8" s="7" customFormat="1" x14ac:dyDescent="0.2">
      <c r="A24" s="15" t="s">
        <v>225</v>
      </c>
      <c r="B24" s="5" t="s">
        <v>296</v>
      </c>
      <c r="C24" s="15" t="s">
        <v>10</v>
      </c>
      <c r="D24" s="13">
        <v>107</v>
      </c>
      <c r="E24" s="26">
        <f t="shared" si="3"/>
        <v>635.12429906542059</v>
      </c>
      <c r="F24" s="39">
        <v>67958.3</v>
      </c>
      <c r="G24" s="45">
        <f t="shared" si="2"/>
        <v>80870.376999999993</v>
      </c>
    </row>
    <row r="25" spans="1:8" s="7" customFormat="1" x14ac:dyDescent="0.2">
      <c r="A25" s="15" t="s">
        <v>226</v>
      </c>
      <c r="B25" s="5" t="s">
        <v>297</v>
      </c>
      <c r="C25" s="15" t="s">
        <v>10</v>
      </c>
      <c r="D25" s="13">
        <v>96.41</v>
      </c>
      <c r="E25" s="26">
        <f t="shared" si="3"/>
        <v>774.33482003941492</v>
      </c>
      <c r="F25" s="39">
        <v>74653.62</v>
      </c>
      <c r="G25" s="45">
        <f t="shared" si="2"/>
        <v>88837.807799999995</v>
      </c>
    </row>
    <row r="26" spans="1:8" s="7" customFormat="1" ht="25.5" x14ac:dyDescent="0.2">
      <c r="A26" s="15" t="s">
        <v>227</v>
      </c>
      <c r="B26" s="14" t="s">
        <v>298</v>
      </c>
      <c r="C26" s="15" t="s">
        <v>10</v>
      </c>
      <c r="D26" s="13">
        <v>466</v>
      </c>
      <c r="E26" s="26">
        <f t="shared" si="3"/>
        <v>192.49656652360514</v>
      </c>
      <c r="F26" s="40">
        <v>89703.4</v>
      </c>
      <c r="G26" s="45">
        <f t="shared" si="2"/>
        <v>106747.04599999999</v>
      </c>
    </row>
    <row r="27" spans="1:8" s="48" customFormat="1" x14ac:dyDescent="0.2">
      <c r="A27" s="15" t="s">
        <v>228</v>
      </c>
      <c r="B27" s="5" t="s">
        <v>299</v>
      </c>
      <c r="C27" s="15" t="s">
        <v>10</v>
      </c>
      <c r="D27" s="13">
        <v>200</v>
      </c>
      <c r="E27" s="26">
        <f t="shared" si="3"/>
        <v>190.14449999999999</v>
      </c>
      <c r="F27" s="39">
        <v>38028.9</v>
      </c>
      <c r="G27" s="45">
        <f t="shared" si="2"/>
        <v>45254.391000000003</v>
      </c>
      <c r="H27" s="7"/>
    </row>
    <row r="28" spans="1:8" s="95" customFormat="1" x14ac:dyDescent="0.2">
      <c r="A28" s="15" t="s">
        <v>229</v>
      </c>
      <c r="B28" s="5" t="s">
        <v>300</v>
      </c>
      <c r="C28" s="15" t="s">
        <v>10</v>
      </c>
      <c r="D28" s="13">
        <v>49</v>
      </c>
      <c r="E28" s="26">
        <f t="shared" si="3"/>
        <v>265.67265306122448</v>
      </c>
      <c r="F28" s="39">
        <v>13017.96</v>
      </c>
      <c r="G28" s="45">
        <f t="shared" si="2"/>
        <v>15491.372399999998</v>
      </c>
      <c r="H28" s="7"/>
    </row>
    <row r="29" spans="1:8" s="22" customFormat="1" x14ac:dyDescent="0.2">
      <c r="A29" s="15" t="s">
        <v>230</v>
      </c>
      <c r="B29" s="5" t="s">
        <v>301</v>
      </c>
      <c r="C29" s="15" t="s">
        <v>10</v>
      </c>
      <c r="D29" s="13">
        <v>161.85</v>
      </c>
      <c r="E29" s="26">
        <f t="shared" si="3"/>
        <v>458.79382143960459</v>
      </c>
      <c r="F29" s="39">
        <v>74255.78</v>
      </c>
      <c r="G29" s="45">
        <f t="shared" si="2"/>
        <v>88364.378199999992</v>
      </c>
      <c r="H29" s="7"/>
    </row>
    <row r="30" spans="1:8" s="22" customFormat="1" x14ac:dyDescent="0.2">
      <c r="A30" s="15" t="s">
        <v>231</v>
      </c>
      <c r="B30" s="5" t="s">
        <v>302</v>
      </c>
      <c r="C30" s="15" t="s">
        <v>10</v>
      </c>
      <c r="D30" s="13">
        <v>170</v>
      </c>
      <c r="E30" s="26">
        <f t="shared" si="3"/>
        <v>766.85705882352943</v>
      </c>
      <c r="F30" s="39">
        <v>130365.7</v>
      </c>
      <c r="G30" s="45">
        <f t="shared" si="2"/>
        <v>155135.18299999999</v>
      </c>
      <c r="H30" s="7"/>
    </row>
    <row r="31" spans="1:8" s="7" customFormat="1" x14ac:dyDescent="0.2">
      <c r="A31" s="15" t="s">
        <v>232</v>
      </c>
      <c r="B31" s="5" t="s">
        <v>179</v>
      </c>
      <c r="C31" s="15" t="s">
        <v>12</v>
      </c>
      <c r="D31" s="13">
        <v>1</v>
      </c>
      <c r="E31" s="26">
        <f t="shared" si="3"/>
        <v>16204.56</v>
      </c>
      <c r="F31" s="39">
        <v>16204.56</v>
      </c>
      <c r="G31" s="45">
        <f t="shared" si="2"/>
        <v>19283.4264</v>
      </c>
    </row>
    <row r="32" spans="1:8" s="7" customFormat="1" x14ac:dyDescent="0.2">
      <c r="A32" s="19"/>
      <c r="B32" s="193" t="s">
        <v>303</v>
      </c>
      <c r="C32" s="194"/>
      <c r="D32" s="195"/>
      <c r="E32" s="196"/>
      <c r="F32" s="197"/>
      <c r="G32" s="189"/>
      <c r="H32" s="48"/>
    </row>
    <row r="33" spans="1:8" s="7" customFormat="1" x14ac:dyDescent="0.2">
      <c r="A33" s="62"/>
      <c r="B33" s="186" t="s">
        <v>233</v>
      </c>
      <c r="C33" s="187"/>
      <c r="D33" s="188"/>
      <c r="E33" s="189"/>
      <c r="F33" s="190">
        <f>SUM(F34:F42)</f>
        <v>121770.07</v>
      </c>
      <c r="G33" s="189">
        <f t="shared" si="2"/>
        <v>144906.38330000002</v>
      </c>
      <c r="H33" s="95"/>
    </row>
    <row r="34" spans="1:8" s="7" customFormat="1" x14ac:dyDescent="0.2">
      <c r="A34" s="63">
        <v>24</v>
      </c>
      <c r="B34" s="10" t="s">
        <v>6</v>
      </c>
      <c r="C34" s="63" t="s">
        <v>12</v>
      </c>
      <c r="D34" s="73">
        <v>2</v>
      </c>
      <c r="E34" s="27">
        <v>13003.2</v>
      </c>
      <c r="F34" s="105">
        <v>26006.400000000001</v>
      </c>
      <c r="G34" s="45">
        <f t="shared" si="2"/>
        <v>30947.616000000002</v>
      </c>
      <c r="H34" s="22"/>
    </row>
    <row r="35" spans="1:8" s="7" customFormat="1" x14ac:dyDescent="0.2">
      <c r="A35" s="63">
        <v>25</v>
      </c>
      <c r="B35" s="10" t="s">
        <v>7</v>
      </c>
      <c r="C35" s="63" t="s">
        <v>12</v>
      </c>
      <c r="D35" s="73">
        <v>1</v>
      </c>
      <c r="E35" s="27">
        <v>226.8</v>
      </c>
      <c r="F35" s="105">
        <v>226.8</v>
      </c>
      <c r="G35" s="45">
        <f t="shared" si="2"/>
        <v>269.892</v>
      </c>
      <c r="H35" s="22"/>
    </row>
    <row r="36" spans="1:8" s="7" customFormat="1" x14ac:dyDescent="0.2">
      <c r="A36" s="63">
        <v>26</v>
      </c>
      <c r="B36" s="10" t="s">
        <v>8</v>
      </c>
      <c r="C36" s="63" t="s">
        <v>12</v>
      </c>
      <c r="D36" s="73">
        <v>1</v>
      </c>
      <c r="E36" s="27">
        <v>3225.6</v>
      </c>
      <c r="F36" s="105">
        <v>3225.6</v>
      </c>
      <c r="G36" s="45">
        <f t="shared" si="2"/>
        <v>3838.4639999999999</v>
      </c>
    </row>
    <row r="37" spans="1:8" s="7" customFormat="1" x14ac:dyDescent="0.2">
      <c r="A37" s="63">
        <v>27</v>
      </c>
      <c r="B37" s="10" t="s">
        <v>2</v>
      </c>
      <c r="C37" s="63" t="s">
        <v>12</v>
      </c>
      <c r="D37" s="73">
        <v>1</v>
      </c>
      <c r="E37" s="27">
        <v>19958.400000000001</v>
      </c>
      <c r="F37" s="105">
        <v>19958.400000000001</v>
      </c>
      <c r="G37" s="45">
        <f t="shared" si="2"/>
        <v>23750.495999999999</v>
      </c>
    </row>
    <row r="38" spans="1:8" s="7" customFormat="1" ht="25.5" x14ac:dyDescent="0.2">
      <c r="A38" s="63">
        <v>28</v>
      </c>
      <c r="B38" s="10" t="s">
        <v>13</v>
      </c>
      <c r="C38" s="63" t="s">
        <v>12</v>
      </c>
      <c r="D38" s="73">
        <v>1</v>
      </c>
      <c r="E38" s="27">
        <v>2368.8000000000002</v>
      </c>
      <c r="F38" s="105">
        <v>2368.8000000000002</v>
      </c>
      <c r="G38" s="45">
        <f t="shared" si="2"/>
        <v>2818.8720000000003</v>
      </c>
    </row>
    <row r="39" spans="1:8" s="7" customFormat="1" x14ac:dyDescent="0.2">
      <c r="A39" s="63">
        <v>29</v>
      </c>
      <c r="B39" s="10" t="s">
        <v>14</v>
      </c>
      <c r="C39" s="63" t="s">
        <v>12</v>
      </c>
      <c r="D39" s="73">
        <v>2</v>
      </c>
      <c r="E39" s="27">
        <v>3225.6</v>
      </c>
      <c r="F39" s="105">
        <v>6451.2</v>
      </c>
      <c r="G39" s="45">
        <f t="shared" si="2"/>
        <v>7676.9279999999999</v>
      </c>
    </row>
    <row r="40" spans="1:8" s="7" customFormat="1" x14ac:dyDescent="0.2">
      <c r="A40" s="63">
        <v>30</v>
      </c>
      <c r="B40" s="10" t="s">
        <v>3</v>
      </c>
      <c r="C40" s="63" t="s">
        <v>12</v>
      </c>
      <c r="D40" s="73">
        <v>1</v>
      </c>
      <c r="E40" s="27">
        <v>60641.78</v>
      </c>
      <c r="F40" s="105">
        <v>60641.78</v>
      </c>
      <c r="G40" s="45">
        <f t="shared" si="2"/>
        <v>72163.718199999988</v>
      </c>
    </row>
    <row r="41" spans="1:8" s="7" customFormat="1" x14ac:dyDescent="0.2">
      <c r="A41" s="63">
        <v>31</v>
      </c>
      <c r="B41" s="10" t="s">
        <v>4</v>
      </c>
      <c r="C41" s="63" t="s">
        <v>12</v>
      </c>
      <c r="D41" s="73">
        <v>1</v>
      </c>
      <c r="E41" s="27">
        <v>727.27</v>
      </c>
      <c r="F41" s="105">
        <v>727.27</v>
      </c>
      <c r="G41" s="45">
        <f t="shared" si="2"/>
        <v>865.45129999999995</v>
      </c>
    </row>
    <row r="42" spans="1:8" s="7" customFormat="1" x14ac:dyDescent="0.2">
      <c r="A42" s="63">
        <v>32</v>
      </c>
      <c r="B42" s="10" t="s">
        <v>5</v>
      </c>
      <c r="C42" s="63" t="s">
        <v>12</v>
      </c>
      <c r="D42" s="73">
        <v>1</v>
      </c>
      <c r="E42" s="27">
        <v>2163.8200000000002</v>
      </c>
      <c r="F42" s="105">
        <v>2163.8200000000002</v>
      </c>
      <c r="G42" s="45">
        <f t="shared" si="2"/>
        <v>2574.9458</v>
      </c>
    </row>
    <row r="43" spans="1:8" s="7" customFormat="1" x14ac:dyDescent="0.2">
      <c r="A43" s="62"/>
      <c r="B43" s="186" t="s">
        <v>234</v>
      </c>
      <c r="C43" s="187"/>
      <c r="D43" s="188"/>
      <c r="E43" s="189"/>
      <c r="F43" s="190">
        <f>SUM(F44:F74)</f>
        <v>241160.35</v>
      </c>
      <c r="G43" s="189">
        <f t="shared" si="2"/>
        <v>286980.81650000002</v>
      </c>
    </row>
    <row r="44" spans="1:8" s="7" customFormat="1" ht="89.25" x14ac:dyDescent="0.2">
      <c r="A44" s="61">
        <v>33</v>
      </c>
      <c r="B44" s="94" t="s">
        <v>15</v>
      </c>
      <c r="C44" s="61" t="s">
        <v>66</v>
      </c>
      <c r="D44" s="75">
        <v>1</v>
      </c>
      <c r="E44" s="38">
        <v>15462.72</v>
      </c>
      <c r="F44" s="106">
        <v>15462.72</v>
      </c>
      <c r="G44" s="45">
        <f t="shared" si="2"/>
        <v>18400.636799999997</v>
      </c>
    </row>
    <row r="45" spans="1:8" s="7" customFormat="1" ht="25.5" x14ac:dyDescent="0.2">
      <c r="A45" s="61">
        <v>34</v>
      </c>
      <c r="B45" s="9" t="s">
        <v>16</v>
      </c>
      <c r="C45" s="74" t="s">
        <v>66</v>
      </c>
      <c r="D45" s="75">
        <v>2</v>
      </c>
      <c r="E45" s="38">
        <v>7462.38</v>
      </c>
      <c r="F45" s="106">
        <v>14924.76</v>
      </c>
      <c r="G45" s="45">
        <f t="shared" si="2"/>
        <v>17760.464400000001</v>
      </c>
    </row>
    <row r="46" spans="1:8" s="7" customFormat="1" ht="25.5" x14ac:dyDescent="0.2">
      <c r="A46" s="61">
        <v>35</v>
      </c>
      <c r="B46" s="9" t="s">
        <v>30</v>
      </c>
      <c r="C46" s="74" t="s">
        <v>66</v>
      </c>
      <c r="D46" s="75">
        <v>12</v>
      </c>
      <c r="E46" s="38">
        <v>5190.2700000000004</v>
      </c>
      <c r="F46" s="106">
        <v>62283.240000000005</v>
      </c>
      <c r="G46" s="45">
        <f t="shared" si="2"/>
        <v>74117.055600000007</v>
      </c>
    </row>
    <row r="47" spans="1:8" s="7" customFormat="1" ht="76.5" x14ac:dyDescent="0.2">
      <c r="A47" s="61">
        <v>36</v>
      </c>
      <c r="B47" s="9" t="s">
        <v>31</v>
      </c>
      <c r="C47" s="63" t="s">
        <v>12</v>
      </c>
      <c r="D47" s="12">
        <v>1</v>
      </c>
      <c r="E47" s="45">
        <v>7241.57</v>
      </c>
      <c r="F47" s="45">
        <v>7241.57</v>
      </c>
      <c r="G47" s="45">
        <f t="shared" si="2"/>
        <v>8617.4682999999986</v>
      </c>
    </row>
    <row r="48" spans="1:8" s="7" customFormat="1" ht="76.5" x14ac:dyDescent="0.2">
      <c r="A48" s="61">
        <v>37</v>
      </c>
      <c r="B48" s="9" t="s">
        <v>32</v>
      </c>
      <c r="C48" s="63" t="s">
        <v>12</v>
      </c>
      <c r="D48" s="12">
        <v>1</v>
      </c>
      <c r="E48" s="45">
        <v>5212.47</v>
      </c>
      <c r="F48" s="45">
        <v>5212.47</v>
      </c>
      <c r="G48" s="45">
        <f t="shared" si="2"/>
        <v>6202.8392999999996</v>
      </c>
    </row>
    <row r="49" spans="1:8" s="7" customFormat="1" ht="76.5" x14ac:dyDescent="0.2">
      <c r="A49" s="61">
        <v>38</v>
      </c>
      <c r="B49" s="9" t="s">
        <v>33</v>
      </c>
      <c r="C49" s="63" t="s">
        <v>12</v>
      </c>
      <c r="D49" s="12">
        <v>1</v>
      </c>
      <c r="E49" s="25">
        <v>5212.47</v>
      </c>
      <c r="F49" s="40">
        <v>5212.47</v>
      </c>
      <c r="G49" s="45">
        <f t="shared" si="2"/>
        <v>6202.8392999999996</v>
      </c>
    </row>
    <row r="50" spans="1:8" s="7" customFormat="1" ht="76.5" x14ac:dyDescent="0.2">
      <c r="A50" s="61">
        <v>39</v>
      </c>
      <c r="B50" s="9" t="s">
        <v>34</v>
      </c>
      <c r="C50" s="63" t="s">
        <v>12</v>
      </c>
      <c r="D50" s="12">
        <v>1</v>
      </c>
      <c r="E50" s="25">
        <v>1746.36</v>
      </c>
      <c r="F50" s="40">
        <v>1746.36</v>
      </c>
      <c r="G50" s="45">
        <f t="shared" si="2"/>
        <v>2078.1683999999996</v>
      </c>
    </row>
    <row r="51" spans="1:8" s="7" customFormat="1" ht="76.5" x14ac:dyDescent="0.2">
      <c r="A51" s="61">
        <v>40</v>
      </c>
      <c r="B51" s="9" t="s">
        <v>35</v>
      </c>
      <c r="C51" s="63" t="s">
        <v>12</v>
      </c>
      <c r="D51" s="12">
        <v>1</v>
      </c>
      <c r="E51" s="25">
        <v>13498.53</v>
      </c>
      <c r="F51" s="40">
        <v>13498.53</v>
      </c>
      <c r="G51" s="45">
        <f t="shared" si="2"/>
        <v>16063.250700000001</v>
      </c>
    </row>
    <row r="52" spans="1:8" s="7" customFormat="1" ht="76.5" x14ac:dyDescent="0.2">
      <c r="A52" s="61">
        <v>41</v>
      </c>
      <c r="B52" s="9" t="s">
        <v>36</v>
      </c>
      <c r="C52" s="63" t="s">
        <v>12</v>
      </c>
      <c r="D52" s="12">
        <v>1</v>
      </c>
      <c r="E52" s="25">
        <v>14050.71</v>
      </c>
      <c r="F52" s="40">
        <v>14050.71</v>
      </c>
      <c r="G52" s="45">
        <f t="shared" si="2"/>
        <v>16720.344899999996</v>
      </c>
    </row>
    <row r="53" spans="1:8" s="7" customFormat="1" ht="76.5" x14ac:dyDescent="0.2">
      <c r="A53" s="61">
        <v>42</v>
      </c>
      <c r="B53" s="9" t="s">
        <v>37</v>
      </c>
      <c r="C53" s="63" t="s">
        <v>12</v>
      </c>
      <c r="D53" s="12">
        <v>1</v>
      </c>
      <c r="E53" s="25">
        <v>7241.57</v>
      </c>
      <c r="F53" s="40">
        <v>7241.57</v>
      </c>
      <c r="G53" s="45">
        <f t="shared" si="2"/>
        <v>8617.4682999999986</v>
      </c>
    </row>
    <row r="54" spans="1:8" s="7" customFormat="1" ht="91.5" customHeight="1" x14ac:dyDescent="0.2">
      <c r="A54" s="320">
        <v>43</v>
      </c>
      <c r="B54" s="55" t="s">
        <v>17</v>
      </c>
      <c r="C54" s="335" t="s">
        <v>12</v>
      </c>
      <c r="D54" s="332">
        <v>1</v>
      </c>
      <c r="E54" s="327">
        <v>75675.600000000006</v>
      </c>
      <c r="F54" s="338">
        <f t="shared" ref="F54" si="4">D54*E54</f>
        <v>75675.600000000006</v>
      </c>
      <c r="G54" s="327">
        <f>F54*1.19</f>
        <v>90053.964000000007</v>
      </c>
    </row>
    <row r="55" spans="1:8" s="7" customFormat="1" x14ac:dyDescent="0.2">
      <c r="A55" s="321"/>
      <c r="B55" s="96" t="s">
        <v>18</v>
      </c>
      <c r="C55" s="336"/>
      <c r="D55" s="333"/>
      <c r="E55" s="327"/>
      <c r="F55" s="339"/>
      <c r="G55" s="327"/>
    </row>
    <row r="56" spans="1:8" s="7" customFormat="1" x14ac:dyDescent="0.2">
      <c r="A56" s="321"/>
      <c r="B56" s="96" t="s">
        <v>19</v>
      </c>
      <c r="C56" s="336"/>
      <c r="D56" s="333"/>
      <c r="E56" s="327"/>
      <c r="F56" s="339"/>
      <c r="G56" s="327"/>
    </row>
    <row r="57" spans="1:8" s="7" customFormat="1" x14ac:dyDescent="0.2">
      <c r="A57" s="321"/>
      <c r="B57" s="96" t="s">
        <v>20</v>
      </c>
      <c r="C57" s="336"/>
      <c r="D57" s="333"/>
      <c r="E57" s="327"/>
      <c r="F57" s="339"/>
      <c r="G57" s="327"/>
    </row>
    <row r="58" spans="1:8" s="7" customFormat="1" x14ac:dyDescent="0.2">
      <c r="A58" s="321"/>
      <c r="B58" s="96" t="s">
        <v>21</v>
      </c>
      <c r="C58" s="336"/>
      <c r="D58" s="333"/>
      <c r="E58" s="327"/>
      <c r="F58" s="339"/>
      <c r="G58" s="327"/>
    </row>
    <row r="59" spans="1:8" s="48" customFormat="1" x14ac:dyDescent="0.2">
      <c r="A59" s="321"/>
      <c r="B59" s="96" t="s">
        <v>22</v>
      </c>
      <c r="C59" s="336"/>
      <c r="D59" s="333"/>
      <c r="E59" s="327"/>
      <c r="F59" s="339"/>
      <c r="G59" s="327"/>
      <c r="H59" s="7"/>
    </row>
    <row r="60" spans="1:8" s="7" customFormat="1" x14ac:dyDescent="0.2">
      <c r="A60" s="321"/>
      <c r="B60" s="96" t="s">
        <v>23</v>
      </c>
      <c r="C60" s="336"/>
      <c r="D60" s="333"/>
      <c r="E60" s="327"/>
      <c r="F60" s="339"/>
      <c r="G60" s="327"/>
    </row>
    <row r="61" spans="1:8" s="7" customFormat="1" x14ac:dyDescent="0.2">
      <c r="A61" s="321"/>
      <c r="B61" s="96" t="s">
        <v>24</v>
      </c>
      <c r="C61" s="336"/>
      <c r="D61" s="333"/>
      <c r="E61" s="327"/>
      <c r="F61" s="339"/>
      <c r="G61" s="327"/>
    </row>
    <row r="62" spans="1:8" s="7" customFormat="1" ht="15.75" customHeight="1" x14ac:dyDescent="0.2">
      <c r="A62" s="321"/>
      <c r="B62" s="96" t="s">
        <v>25</v>
      </c>
      <c r="C62" s="336"/>
      <c r="D62" s="333"/>
      <c r="E62" s="327"/>
      <c r="F62" s="339"/>
      <c r="G62" s="327"/>
    </row>
    <row r="63" spans="1:8" s="7" customFormat="1" x14ac:dyDescent="0.2">
      <c r="A63" s="321"/>
      <c r="B63" s="96" t="s">
        <v>26</v>
      </c>
      <c r="C63" s="336"/>
      <c r="D63" s="333"/>
      <c r="E63" s="327"/>
      <c r="F63" s="339"/>
      <c r="G63" s="327"/>
    </row>
    <row r="64" spans="1:8" s="7" customFormat="1" x14ac:dyDescent="0.2">
      <c r="A64" s="321"/>
      <c r="B64" s="96" t="s">
        <v>27</v>
      </c>
      <c r="C64" s="336"/>
      <c r="D64" s="333"/>
      <c r="E64" s="327"/>
      <c r="F64" s="339"/>
      <c r="G64" s="327"/>
      <c r="H64" s="48"/>
    </row>
    <row r="65" spans="1:8" s="7" customFormat="1" ht="25.5" x14ac:dyDescent="0.2">
      <c r="A65" s="321"/>
      <c r="B65" s="96" t="s">
        <v>28</v>
      </c>
      <c r="C65" s="336"/>
      <c r="D65" s="333"/>
      <c r="E65" s="327"/>
      <c r="F65" s="339"/>
      <c r="G65" s="327"/>
    </row>
    <row r="66" spans="1:8" s="48" customFormat="1" ht="13.5" customHeight="1" x14ac:dyDescent="0.2">
      <c r="A66" s="322"/>
      <c r="B66" s="97" t="s">
        <v>287</v>
      </c>
      <c r="C66" s="337"/>
      <c r="D66" s="334"/>
      <c r="E66" s="327"/>
      <c r="F66" s="340"/>
      <c r="G66" s="327"/>
      <c r="H66" s="7"/>
    </row>
    <row r="67" spans="1:8" s="7" customFormat="1" x14ac:dyDescent="0.2">
      <c r="A67" s="61">
        <v>44</v>
      </c>
      <c r="B67" s="56" t="s">
        <v>183</v>
      </c>
      <c r="C67" s="76" t="s">
        <v>12</v>
      </c>
      <c r="D67" s="43">
        <v>1</v>
      </c>
      <c r="E67" s="45">
        <v>6574.5</v>
      </c>
      <c r="F67" s="107">
        <v>6574.5</v>
      </c>
      <c r="G67" s="45">
        <f>F67*1.19</f>
        <v>7823.6549999999997</v>
      </c>
    </row>
    <row r="68" spans="1:8" s="7" customFormat="1" x14ac:dyDescent="0.2">
      <c r="A68" s="61">
        <v>45</v>
      </c>
      <c r="B68" s="56" t="s">
        <v>183</v>
      </c>
      <c r="C68" s="76" t="s">
        <v>12</v>
      </c>
      <c r="D68" s="43">
        <v>1</v>
      </c>
      <c r="E68" s="45">
        <v>5064.8</v>
      </c>
      <c r="F68" s="107">
        <v>5064.8</v>
      </c>
      <c r="G68" s="45">
        <f t="shared" ref="G68:G75" si="5">F68*1.19</f>
        <v>6027.1120000000001</v>
      </c>
    </row>
    <row r="69" spans="1:8" s="7" customFormat="1" x14ac:dyDescent="0.2">
      <c r="A69" s="61">
        <v>46</v>
      </c>
      <c r="B69" s="56" t="s">
        <v>184</v>
      </c>
      <c r="C69" s="76" t="s">
        <v>12</v>
      </c>
      <c r="D69" s="43">
        <v>1</v>
      </c>
      <c r="E69" s="45">
        <v>1753.2</v>
      </c>
      <c r="F69" s="107">
        <v>1753.2</v>
      </c>
      <c r="G69" s="45">
        <f t="shared" si="5"/>
        <v>2086.308</v>
      </c>
    </row>
    <row r="70" spans="1:8" s="7" customFormat="1" x14ac:dyDescent="0.2">
      <c r="A70" s="61">
        <v>47</v>
      </c>
      <c r="B70" s="56" t="s">
        <v>185</v>
      </c>
      <c r="C70" s="76" t="s">
        <v>12</v>
      </c>
      <c r="D70" s="43">
        <v>1</v>
      </c>
      <c r="E70" s="45">
        <v>1772.68</v>
      </c>
      <c r="F70" s="107">
        <v>1772.68</v>
      </c>
      <c r="G70" s="45">
        <f t="shared" si="5"/>
        <v>2109.4892</v>
      </c>
    </row>
    <row r="71" spans="1:8" s="48" customFormat="1" ht="25.5" x14ac:dyDescent="0.2">
      <c r="A71" s="61">
        <v>48</v>
      </c>
      <c r="B71" s="56" t="s">
        <v>186</v>
      </c>
      <c r="C71" s="76" t="s">
        <v>12</v>
      </c>
      <c r="D71" s="43">
        <v>1</v>
      </c>
      <c r="E71" s="45">
        <v>136.36000000000001</v>
      </c>
      <c r="F71" s="107">
        <v>136.36000000000001</v>
      </c>
      <c r="G71" s="45">
        <f t="shared" si="5"/>
        <v>162.26840000000001</v>
      </c>
    </row>
    <row r="72" spans="1:8" s="7" customFormat="1" x14ac:dyDescent="0.2">
      <c r="A72" s="61">
        <v>49</v>
      </c>
      <c r="B72" s="56" t="s">
        <v>187</v>
      </c>
      <c r="C72" s="76" t="s">
        <v>12</v>
      </c>
      <c r="D72" s="43">
        <v>1</v>
      </c>
      <c r="E72" s="45">
        <v>730.5</v>
      </c>
      <c r="F72" s="107">
        <v>730.5</v>
      </c>
      <c r="G72" s="45">
        <f t="shared" si="5"/>
        <v>869.29499999999996</v>
      </c>
    </row>
    <row r="73" spans="1:8" s="7" customFormat="1" ht="25.5" x14ac:dyDescent="0.2">
      <c r="A73" s="61">
        <v>50</v>
      </c>
      <c r="B73" s="56" t="s">
        <v>188</v>
      </c>
      <c r="C73" s="76" t="s">
        <v>12</v>
      </c>
      <c r="D73" s="43">
        <v>1</v>
      </c>
      <c r="E73" s="45">
        <v>262.98</v>
      </c>
      <c r="F73" s="107">
        <v>262.98</v>
      </c>
      <c r="G73" s="45">
        <f t="shared" si="5"/>
        <v>312.94620000000003</v>
      </c>
    </row>
    <row r="74" spans="1:8" s="7" customFormat="1" x14ac:dyDescent="0.2">
      <c r="A74" s="61">
        <v>51</v>
      </c>
      <c r="B74" s="56" t="s">
        <v>189</v>
      </c>
      <c r="C74" s="76" t="s">
        <v>12</v>
      </c>
      <c r="D74" s="43">
        <v>1</v>
      </c>
      <c r="E74" s="45">
        <v>2315.33</v>
      </c>
      <c r="F74" s="107">
        <v>2315.33</v>
      </c>
      <c r="G74" s="45">
        <f t="shared" si="5"/>
        <v>2755.2426999999998</v>
      </c>
    </row>
    <row r="75" spans="1:8" s="48" customFormat="1" x14ac:dyDescent="0.2">
      <c r="A75" s="64"/>
      <c r="B75" s="198" t="s">
        <v>235</v>
      </c>
      <c r="C75" s="199"/>
      <c r="D75" s="188"/>
      <c r="E75" s="189"/>
      <c r="F75" s="190">
        <f>SUM(F76:F76)</f>
        <v>82908</v>
      </c>
      <c r="G75" s="189">
        <f t="shared" si="5"/>
        <v>98660.51999999999</v>
      </c>
      <c r="H75" s="7"/>
    </row>
    <row r="76" spans="1:8" s="7" customFormat="1" x14ac:dyDescent="0.2">
      <c r="A76" s="323">
        <v>52</v>
      </c>
      <c r="B76" s="57" t="s">
        <v>38</v>
      </c>
      <c r="C76" s="335" t="s">
        <v>12</v>
      </c>
      <c r="D76" s="329">
        <v>1</v>
      </c>
      <c r="E76" s="341">
        <v>82908</v>
      </c>
      <c r="F76" s="344">
        <f>D76*E76</f>
        <v>82908</v>
      </c>
      <c r="G76" s="328">
        <f>F76*1.19</f>
        <v>98660.51999999999</v>
      </c>
      <c r="H76" s="48"/>
    </row>
    <row r="77" spans="1:8" s="7" customFormat="1" x14ac:dyDescent="0.2">
      <c r="A77" s="324"/>
      <c r="B77" s="98" t="s">
        <v>237</v>
      </c>
      <c r="C77" s="336"/>
      <c r="D77" s="330"/>
      <c r="E77" s="342"/>
      <c r="F77" s="345"/>
      <c r="G77" s="328"/>
    </row>
    <row r="78" spans="1:8" s="7" customFormat="1" x14ac:dyDescent="0.2">
      <c r="A78" s="324"/>
      <c r="B78" s="98" t="s">
        <v>238</v>
      </c>
      <c r="C78" s="336"/>
      <c r="D78" s="330"/>
      <c r="E78" s="342"/>
      <c r="F78" s="345"/>
      <c r="G78" s="328"/>
    </row>
    <row r="79" spans="1:8" s="7" customFormat="1" ht="25.5" x14ac:dyDescent="0.2">
      <c r="A79" s="324"/>
      <c r="B79" s="98" t="s">
        <v>239</v>
      </c>
      <c r="C79" s="336"/>
      <c r="D79" s="330"/>
      <c r="E79" s="342"/>
      <c r="F79" s="345"/>
      <c r="G79" s="328"/>
    </row>
    <row r="80" spans="1:8" s="7" customFormat="1" ht="15.75" customHeight="1" x14ac:dyDescent="0.2">
      <c r="A80" s="324"/>
      <c r="B80" s="98" t="s">
        <v>240</v>
      </c>
      <c r="C80" s="336"/>
      <c r="D80" s="330"/>
      <c r="E80" s="342"/>
      <c r="F80" s="345"/>
      <c r="G80" s="328"/>
      <c r="H80" s="48"/>
    </row>
    <row r="81" spans="1:8" s="7" customFormat="1" ht="25.5" x14ac:dyDescent="0.2">
      <c r="A81" s="325"/>
      <c r="B81" s="99" t="s">
        <v>241</v>
      </c>
      <c r="C81" s="337"/>
      <c r="D81" s="331"/>
      <c r="E81" s="343"/>
      <c r="F81" s="346"/>
      <c r="G81" s="328"/>
    </row>
    <row r="82" spans="1:8" s="7" customFormat="1" x14ac:dyDescent="0.2">
      <c r="A82" s="65"/>
      <c r="B82" s="200" t="s">
        <v>152</v>
      </c>
      <c r="C82" s="201"/>
      <c r="D82" s="202"/>
      <c r="E82" s="203"/>
      <c r="F82" s="190">
        <f>SUM(F83:F86)</f>
        <v>97907.28</v>
      </c>
      <c r="G82" s="189">
        <f>F82*1.19</f>
        <v>116509.6632</v>
      </c>
    </row>
    <row r="83" spans="1:8" s="7" customFormat="1" x14ac:dyDescent="0.2">
      <c r="A83" s="61">
        <v>53</v>
      </c>
      <c r="B83" s="35" t="s">
        <v>148</v>
      </c>
      <c r="C83" s="36" t="s">
        <v>11</v>
      </c>
      <c r="D83" s="44">
        <v>3</v>
      </c>
      <c r="E83" s="47">
        <v>2800.17</v>
      </c>
      <c r="F83" s="108">
        <v>8400.51</v>
      </c>
      <c r="G83" s="27">
        <f>F83*1.19</f>
        <v>9996.6069000000007</v>
      </c>
    </row>
    <row r="84" spans="1:8" s="7" customFormat="1" x14ac:dyDescent="0.2">
      <c r="A84" s="61">
        <v>54</v>
      </c>
      <c r="B84" s="35" t="s">
        <v>149</v>
      </c>
      <c r="C84" s="36" t="s">
        <v>11</v>
      </c>
      <c r="D84" s="44">
        <v>9</v>
      </c>
      <c r="E84" s="47">
        <v>2917.67</v>
      </c>
      <c r="F84" s="108">
        <v>26259.03</v>
      </c>
      <c r="G84" s="27">
        <f t="shared" ref="G84:G146" si="6">F84*1.19</f>
        <v>31248.245699999996</v>
      </c>
    </row>
    <row r="85" spans="1:8" s="7" customFormat="1" x14ac:dyDescent="0.2">
      <c r="A85" s="61">
        <v>55</v>
      </c>
      <c r="B85" s="35" t="s">
        <v>150</v>
      </c>
      <c r="C85" s="36" t="s">
        <v>11</v>
      </c>
      <c r="D85" s="44">
        <v>8</v>
      </c>
      <c r="E85" s="47">
        <v>3957.17</v>
      </c>
      <c r="F85" s="108">
        <v>31657.360000000001</v>
      </c>
      <c r="G85" s="27">
        <f t="shared" si="6"/>
        <v>37672.258399999999</v>
      </c>
    </row>
    <row r="86" spans="1:8" s="7" customFormat="1" x14ac:dyDescent="0.2">
      <c r="A86" s="61">
        <v>56</v>
      </c>
      <c r="B86" s="35" t="s">
        <v>151</v>
      </c>
      <c r="C86" s="36" t="s">
        <v>11</v>
      </c>
      <c r="D86" s="44">
        <v>2</v>
      </c>
      <c r="E86" s="47">
        <v>15795.19</v>
      </c>
      <c r="F86" s="108">
        <v>31590.38</v>
      </c>
      <c r="G86" s="27">
        <f t="shared" si="6"/>
        <v>37592.552199999998</v>
      </c>
    </row>
    <row r="87" spans="1:8" s="8" customFormat="1" x14ac:dyDescent="0.2">
      <c r="A87" s="66"/>
      <c r="B87" s="226" t="s">
        <v>157</v>
      </c>
      <c r="C87" s="77"/>
      <c r="D87" s="78"/>
      <c r="E87" s="53"/>
      <c r="F87" s="190">
        <f>SUM(F88:F89)</f>
        <v>189000</v>
      </c>
      <c r="G87" s="204">
        <f t="shared" si="6"/>
        <v>224910</v>
      </c>
      <c r="H87" s="7"/>
    </row>
    <row r="88" spans="1:8" s="3" customFormat="1" x14ac:dyDescent="0.2">
      <c r="A88" s="61">
        <v>57</v>
      </c>
      <c r="B88" s="35" t="s">
        <v>176</v>
      </c>
      <c r="C88" s="36" t="s">
        <v>113</v>
      </c>
      <c r="D88" s="44">
        <v>1</v>
      </c>
      <c r="E88" s="47">
        <v>83160</v>
      </c>
      <c r="F88" s="108">
        <v>83160</v>
      </c>
      <c r="G88" s="27">
        <f t="shared" si="6"/>
        <v>98960.4</v>
      </c>
      <c r="H88" s="7"/>
    </row>
    <row r="89" spans="1:8" s="3" customFormat="1" x14ac:dyDescent="0.2">
      <c r="A89" s="61">
        <v>58</v>
      </c>
      <c r="B89" s="35" t="s">
        <v>177</v>
      </c>
      <c r="C89" s="36" t="s">
        <v>113</v>
      </c>
      <c r="D89" s="44">
        <v>1</v>
      </c>
      <c r="E89" s="47">
        <v>105840</v>
      </c>
      <c r="F89" s="108">
        <v>105840</v>
      </c>
      <c r="G89" s="27">
        <f t="shared" si="6"/>
        <v>125949.59999999999</v>
      </c>
      <c r="H89" s="7"/>
    </row>
    <row r="90" spans="1:8" x14ac:dyDescent="0.2">
      <c r="A90" s="62"/>
      <c r="B90" s="186" t="s">
        <v>236</v>
      </c>
      <c r="C90" s="187"/>
      <c r="D90" s="188"/>
      <c r="E90" s="189"/>
      <c r="F90" s="190">
        <f>SUM(F91:F140)</f>
        <v>1981741.95</v>
      </c>
      <c r="G90" s="204">
        <f t="shared" si="6"/>
        <v>2358272.9205</v>
      </c>
      <c r="H90" s="7"/>
    </row>
    <row r="91" spans="1:8" ht="26.25" customHeight="1" x14ac:dyDescent="0.2">
      <c r="A91" s="67">
        <v>59</v>
      </c>
      <c r="B91" s="20" t="s">
        <v>304</v>
      </c>
      <c r="C91" s="18" t="s">
        <v>12</v>
      </c>
      <c r="D91" s="79">
        <v>4400</v>
      </c>
      <c r="E91" s="28">
        <v>124.52</v>
      </c>
      <c r="F91" s="109">
        <v>547911.86</v>
      </c>
      <c r="G91" s="27">
        <f t="shared" si="6"/>
        <v>652015.11339999991</v>
      </c>
      <c r="H91" s="8"/>
    </row>
    <row r="92" spans="1:8" ht="26.25" customHeight="1" x14ac:dyDescent="0.2">
      <c r="A92" s="67">
        <v>60</v>
      </c>
      <c r="B92" s="20" t="s">
        <v>305</v>
      </c>
      <c r="C92" s="18" t="s">
        <v>12</v>
      </c>
      <c r="D92" s="80">
        <v>202</v>
      </c>
      <c r="E92" s="29">
        <v>152.25</v>
      </c>
      <c r="F92" s="109">
        <v>30753.58</v>
      </c>
      <c r="G92" s="27">
        <f t="shared" si="6"/>
        <v>36596.760199999997</v>
      </c>
      <c r="H92" s="3"/>
    </row>
    <row r="93" spans="1:8" ht="24" customHeight="1" x14ac:dyDescent="0.2">
      <c r="A93" s="67">
        <v>61</v>
      </c>
      <c r="B93" s="20" t="s">
        <v>306</v>
      </c>
      <c r="C93" s="18" t="s">
        <v>12</v>
      </c>
      <c r="D93" s="80">
        <v>206</v>
      </c>
      <c r="E93" s="29">
        <v>883.05</v>
      </c>
      <c r="F93" s="109">
        <v>181907.36</v>
      </c>
      <c r="G93" s="27">
        <f t="shared" si="6"/>
        <v>216469.75839999996</v>
      </c>
      <c r="H93" s="3"/>
    </row>
    <row r="94" spans="1:8" ht="24.75" customHeight="1" x14ac:dyDescent="0.2">
      <c r="A94" s="67">
        <v>62</v>
      </c>
      <c r="B94" s="20" t="s">
        <v>307</v>
      </c>
      <c r="C94" s="18" t="s">
        <v>12</v>
      </c>
      <c r="D94" s="80">
        <v>5</v>
      </c>
      <c r="E94" s="29">
        <v>883.05</v>
      </c>
      <c r="F94" s="109">
        <v>4415.2299999999996</v>
      </c>
      <c r="G94" s="27">
        <f t="shared" si="6"/>
        <v>5254.1236999999992</v>
      </c>
    </row>
    <row r="95" spans="1:8" ht="25.5" x14ac:dyDescent="0.2">
      <c r="A95" s="67">
        <v>63</v>
      </c>
      <c r="B95" s="265" t="s">
        <v>308</v>
      </c>
      <c r="C95" s="18" t="s">
        <v>12</v>
      </c>
      <c r="D95" s="100">
        <v>167</v>
      </c>
      <c r="E95" s="29">
        <v>747.6</v>
      </c>
      <c r="F95" s="110">
        <v>124849.2</v>
      </c>
      <c r="G95" s="27">
        <f t="shared" si="6"/>
        <v>148570.54799999998</v>
      </c>
    </row>
    <row r="96" spans="1:8" x14ac:dyDescent="0.2">
      <c r="A96" s="67">
        <v>64</v>
      </c>
      <c r="B96" s="265" t="s">
        <v>39</v>
      </c>
      <c r="C96" s="18" t="s">
        <v>12</v>
      </c>
      <c r="D96" s="100">
        <v>10</v>
      </c>
      <c r="E96" s="29">
        <v>556.5</v>
      </c>
      <c r="F96" s="110">
        <v>5565</v>
      </c>
      <c r="G96" s="27">
        <f t="shared" si="6"/>
        <v>6622.3499999999995</v>
      </c>
    </row>
    <row r="97" spans="1:7" x14ac:dyDescent="0.2">
      <c r="A97" s="67">
        <v>65</v>
      </c>
      <c r="B97" s="265" t="s">
        <v>309</v>
      </c>
      <c r="C97" s="18" t="s">
        <v>12</v>
      </c>
      <c r="D97" s="100">
        <v>4</v>
      </c>
      <c r="E97" s="29">
        <v>22090.17</v>
      </c>
      <c r="F97" s="110">
        <v>88360.68</v>
      </c>
      <c r="G97" s="27">
        <f t="shared" si="6"/>
        <v>105149.20919999998</v>
      </c>
    </row>
    <row r="98" spans="1:7" ht="25.5" x14ac:dyDescent="0.2">
      <c r="A98" s="67">
        <v>66</v>
      </c>
      <c r="B98" s="265" t="s">
        <v>164</v>
      </c>
      <c r="C98" s="18" t="s">
        <v>12</v>
      </c>
      <c r="D98" s="100">
        <v>1</v>
      </c>
      <c r="E98" s="29">
        <v>1481.29</v>
      </c>
      <c r="F98" s="110">
        <v>1481.29</v>
      </c>
      <c r="G98" s="27">
        <f t="shared" si="6"/>
        <v>1762.7350999999999</v>
      </c>
    </row>
    <row r="99" spans="1:7" ht="25.5" x14ac:dyDescent="0.2">
      <c r="A99" s="67">
        <v>67</v>
      </c>
      <c r="B99" s="20" t="s">
        <v>165</v>
      </c>
      <c r="C99" s="18" t="s">
        <v>12</v>
      </c>
      <c r="D99" s="80">
        <v>1</v>
      </c>
      <c r="E99" s="29">
        <v>1481.29</v>
      </c>
      <c r="F99" s="110">
        <v>1481.29</v>
      </c>
      <c r="G99" s="27">
        <f t="shared" si="6"/>
        <v>1762.7350999999999</v>
      </c>
    </row>
    <row r="100" spans="1:7" x14ac:dyDescent="0.2">
      <c r="A100" s="67">
        <v>68</v>
      </c>
      <c r="B100" s="20" t="s">
        <v>153</v>
      </c>
      <c r="C100" s="18" t="s">
        <v>12</v>
      </c>
      <c r="D100" s="81">
        <v>24</v>
      </c>
      <c r="E100" s="29">
        <v>820.05</v>
      </c>
      <c r="F100" s="110">
        <v>19681.199999999997</v>
      </c>
      <c r="G100" s="27">
        <f t="shared" si="6"/>
        <v>23420.627999999997</v>
      </c>
    </row>
    <row r="101" spans="1:7" x14ac:dyDescent="0.2">
      <c r="A101" s="67">
        <v>69</v>
      </c>
      <c r="B101" s="20" t="s">
        <v>40</v>
      </c>
      <c r="C101" s="18" t="s">
        <v>12</v>
      </c>
      <c r="D101" s="81">
        <v>24</v>
      </c>
      <c r="E101" s="29">
        <v>669.9</v>
      </c>
      <c r="F101" s="110">
        <v>16077.599999999999</v>
      </c>
      <c r="G101" s="27">
        <f t="shared" si="6"/>
        <v>19132.343999999997</v>
      </c>
    </row>
    <row r="102" spans="1:7" x14ac:dyDescent="0.2">
      <c r="A102" s="67">
        <v>70</v>
      </c>
      <c r="B102" s="20" t="s">
        <v>154</v>
      </c>
      <c r="C102" s="18" t="s">
        <v>12</v>
      </c>
      <c r="D102" s="81">
        <v>2</v>
      </c>
      <c r="E102" s="29">
        <v>1144.8900000000001</v>
      </c>
      <c r="F102" s="110">
        <v>2289.7800000000002</v>
      </c>
      <c r="G102" s="27">
        <f t="shared" si="6"/>
        <v>2724.8382000000001</v>
      </c>
    </row>
    <row r="103" spans="1:7" ht="25.5" x14ac:dyDescent="0.2">
      <c r="A103" s="67">
        <v>71</v>
      </c>
      <c r="B103" s="20" t="s">
        <v>155</v>
      </c>
      <c r="C103" s="18" t="s">
        <v>12</v>
      </c>
      <c r="D103" s="81">
        <v>4</v>
      </c>
      <c r="E103" s="29">
        <v>1728.72</v>
      </c>
      <c r="F103" s="110">
        <v>6914.88</v>
      </c>
      <c r="G103" s="27">
        <f t="shared" si="6"/>
        <v>8228.7071999999989</v>
      </c>
    </row>
    <row r="104" spans="1:7" x14ac:dyDescent="0.2">
      <c r="A104" s="67">
        <v>72</v>
      </c>
      <c r="B104" s="20" t="s">
        <v>41</v>
      </c>
      <c r="C104" s="18" t="s">
        <v>12</v>
      </c>
      <c r="D104" s="81">
        <v>50</v>
      </c>
      <c r="E104" s="29">
        <v>1728.72</v>
      </c>
      <c r="F104" s="110">
        <v>86436</v>
      </c>
      <c r="G104" s="27">
        <f t="shared" si="6"/>
        <v>102858.84</v>
      </c>
    </row>
    <row r="105" spans="1:7" ht="25.5" x14ac:dyDescent="0.2">
      <c r="A105" s="67">
        <v>73</v>
      </c>
      <c r="B105" s="20" t="s">
        <v>42</v>
      </c>
      <c r="C105" s="18" t="s">
        <v>12</v>
      </c>
      <c r="D105" s="81">
        <v>109</v>
      </c>
      <c r="E105" s="29">
        <v>674.1</v>
      </c>
      <c r="F105" s="110">
        <v>73476.900000000009</v>
      </c>
      <c r="G105" s="27">
        <f t="shared" si="6"/>
        <v>87437.511000000013</v>
      </c>
    </row>
    <row r="106" spans="1:7" x14ac:dyDescent="0.2">
      <c r="A106" s="67">
        <v>74</v>
      </c>
      <c r="B106" s="20" t="s">
        <v>43</v>
      </c>
      <c r="C106" s="18" t="s">
        <v>12</v>
      </c>
      <c r="D106" s="81">
        <v>100</v>
      </c>
      <c r="E106" s="29">
        <v>220.5</v>
      </c>
      <c r="F106" s="110">
        <v>22050</v>
      </c>
      <c r="G106" s="27">
        <f t="shared" si="6"/>
        <v>26239.5</v>
      </c>
    </row>
    <row r="107" spans="1:7" ht="25.5" x14ac:dyDescent="0.2">
      <c r="A107" s="67">
        <v>75</v>
      </c>
      <c r="B107" s="20" t="s">
        <v>166</v>
      </c>
      <c r="C107" s="18" t="s">
        <v>12</v>
      </c>
      <c r="D107" s="81">
        <v>6</v>
      </c>
      <c r="E107" s="29">
        <v>3100.84</v>
      </c>
      <c r="F107" s="110">
        <v>18605.04</v>
      </c>
      <c r="G107" s="27">
        <f t="shared" si="6"/>
        <v>22139.997599999999</v>
      </c>
    </row>
    <row r="108" spans="1:7" ht="15" customHeight="1" x14ac:dyDescent="0.2">
      <c r="A108" s="67">
        <v>76</v>
      </c>
      <c r="B108" s="20" t="s">
        <v>44</v>
      </c>
      <c r="C108" s="18" t="s">
        <v>12</v>
      </c>
      <c r="D108" s="80">
        <v>52</v>
      </c>
      <c r="E108" s="29">
        <v>82.06</v>
      </c>
      <c r="F108" s="110">
        <v>4267.0600000000004</v>
      </c>
      <c r="G108" s="27">
        <f t="shared" si="6"/>
        <v>5077.8014000000003</v>
      </c>
    </row>
    <row r="109" spans="1:7" x14ac:dyDescent="0.2">
      <c r="A109" s="67">
        <v>77</v>
      </c>
      <c r="B109" s="20" t="s">
        <v>45</v>
      </c>
      <c r="C109" s="18" t="s">
        <v>12</v>
      </c>
      <c r="D109" s="80">
        <v>2</v>
      </c>
      <c r="E109" s="29">
        <v>1614.9</v>
      </c>
      <c r="F109" s="110">
        <v>3229.8</v>
      </c>
      <c r="G109" s="27">
        <f t="shared" si="6"/>
        <v>3843.462</v>
      </c>
    </row>
    <row r="110" spans="1:7" x14ac:dyDescent="0.2">
      <c r="A110" s="67">
        <v>78</v>
      </c>
      <c r="B110" s="20" t="s">
        <v>46</v>
      </c>
      <c r="C110" s="18" t="s">
        <v>12</v>
      </c>
      <c r="D110" s="80">
        <v>2</v>
      </c>
      <c r="E110" s="29">
        <v>604.79999999999995</v>
      </c>
      <c r="F110" s="110">
        <v>1209.5999999999999</v>
      </c>
      <c r="G110" s="27">
        <f t="shared" si="6"/>
        <v>1439.4239999999998</v>
      </c>
    </row>
    <row r="111" spans="1:7" x14ac:dyDescent="0.2">
      <c r="A111" s="67">
        <v>79</v>
      </c>
      <c r="B111" s="20" t="s">
        <v>45</v>
      </c>
      <c r="C111" s="18" t="s">
        <v>12</v>
      </c>
      <c r="D111" s="80">
        <v>2</v>
      </c>
      <c r="E111" s="29">
        <v>1614.9</v>
      </c>
      <c r="F111" s="110">
        <v>3229.8</v>
      </c>
      <c r="G111" s="27">
        <f t="shared" si="6"/>
        <v>3843.462</v>
      </c>
    </row>
    <row r="112" spans="1:7" x14ac:dyDescent="0.2">
      <c r="A112" s="67">
        <v>80</v>
      </c>
      <c r="B112" s="20" t="s">
        <v>167</v>
      </c>
      <c r="C112" s="18" t="s">
        <v>12</v>
      </c>
      <c r="D112" s="81">
        <v>4</v>
      </c>
      <c r="E112" s="29">
        <v>23950.080000000002</v>
      </c>
      <c r="F112" s="110">
        <v>95800.320000000007</v>
      </c>
      <c r="G112" s="27">
        <f t="shared" si="6"/>
        <v>114002.3808</v>
      </c>
    </row>
    <row r="113" spans="1:8" x14ac:dyDescent="0.2">
      <c r="A113" s="67">
        <v>81</v>
      </c>
      <c r="B113" s="20" t="s">
        <v>168</v>
      </c>
      <c r="C113" s="18" t="s">
        <v>12</v>
      </c>
      <c r="D113" s="81">
        <v>3</v>
      </c>
      <c r="E113" s="29">
        <v>4898.88</v>
      </c>
      <c r="F113" s="110">
        <v>14696.64</v>
      </c>
      <c r="G113" s="27">
        <f t="shared" si="6"/>
        <v>17489.0016</v>
      </c>
    </row>
    <row r="114" spans="1:8" ht="25.5" x14ac:dyDescent="0.2">
      <c r="A114" s="67">
        <v>82</v>
      </c>
      <c r="B114" s="20" t="s">
        <v>169</v>
      </c>
      <c r="C114" s="18" t="s">
        <v>12</v>
      </c>
      <c r="D114" s="81">
        <v>1</v>
      </c>
      <c r="E114" s="29">
        <v>17372.88</v>
      </c>
      <c r="F114" s="110">
        <v>17372.88</v>
      </c>
      <c r="G114" s="27">
        <f t="shared" si="6"/>
        <v>20673.727200000001</v>
      </c>
    </row>
    <row r="115" spans="1:8" ht="25.5" x14ac:dyDescent="0.2">
      <c r="A115" s="67">
        <v>83</v>
      </c>
      <c r="B115" s="20" t="s">
        <v>170</v>
      </c>
      <c r="C115" s="18" t="s">
        <v>12</v>
      </c>
      <c r="D115" s="81">
        <v>2</v>
      </c>
      <c r="E115" s="29">
        <v>30391.200000000001</v>
      </c>
      <c r="F115" s="110">
        <v>60782.400000000001</v>
      </c>
      <c r="G115" s="27">
        <f t="shared" si="6"/>
        <v>72331.055999999997</v>
      </c>
    </row>
    <row r="116" spans="1:8" x14ac:dyDescent="0.2">
      <c r="A116" s="67">
        <v>84</v>
      </c>
      <c r="B116" s="20" t="s">
        <v>47</v>
      </c>
      <c r="C116" s="18" t="s">
        <v>12</v>
      </c>
      <c r="D116" s="81">
        <v>3</v>
      </c>
      <c r="E116" s="29">
        <v>2288.16</v>
      </c>
      <c r="F116" s="110">
        <v>6864.48</v>
      </c>
      <c r="G116" s="27">
        <f t="shared" si="6"/>
        <v>8168.7311999999993</v>
      </c>
    </row>
    <row r="117" spans="1:8" ht="25.5" x14ac:dyDescent="0.2">
      <c r="A117" s="67">
        <v>85</v>
      </c>
      <c r="B117" s="20" t="s">
        <v>156</v>
      </c>
      <c r="C117" s="18" t="s">
        <v>12</v>
      </c>
      <c r="D117" s="81">
        <v>15</v>
      </c>
      <c r="E117" s="29">
        <v>664.65</v>
      </c>
      <c r="F117" s="110">
        <v>9969.75</v>
      </c>
      <c r="G117" s="27">
        <f t="shared" si="6"/>
        <v>11864.002499999999</v>
      </c>
    </row>
    <row r="118" spans="1:8" ht="25.5" x14ac:dyDescent="0.2">
      <c r="A118" s="67">
        <v>86</v>
      </c>
      <c r="B118" s="20" t="s">
        <v>48</v>
      </c>
      <c r="C118" s="82" t="s">
        <v>49</v>
      </c>
      <c r="D118" s="80">
        <v>1</v>
      </c>
      <c r="E118" s="41">
        <v>1008</v>
      </c>
      <c r="F118" s="110">
        <v>1008</v>
      </c>
      <c r="G118" s="27">
        <f t="shared" si="6"/>
        <v>1199.52</v>
      </c>
    </row>
    <row r="119" spans="1:8" ht="25.5" x14ac:dyDescent="0.2">
      <c r="A119" s="67">
        <v>87</v>
      </c>
      <c r="B119" s="20" t="s">
        <v>50</v>
      </c>
      <c r="C119" s="18" t="s">
        <v>12</v>
      </c>
      <c r="D119" s="80">
        <v>85</v>
      </c>
      <c r="E119" s="41">
        <v>33.17</v>
      </c>
      <c r="F119" s="110">
        <v>2819.4500000000003</v>
      </c>
      <c r="G119" s="27">
        <f t="shared" si="6"/>
        <v>3355.1455000000001</v>
      </c>
    </row>
    <row r="120" spans="1:8" x14ac:dyDescent="0.2">
      <c r="A120" s="67">
        <v>88</v>
      </c>
      <c r="B120" s="20" t="s">
        <v>171</v>
      </c>
      <c r="C120" s="18" t="s">
        <v>12</v>
      </c>
      <c r="D120" s="81">
        <v>40</v>
      </c>
      <c r="E120" s="41">
        <v>124.95</v>
      </c>
      <c r="F120" s="110">
        <v>4998</v>
      </c>
      <c r="G120" s="27">
        <f t="shared" si="6"/>
        <v>5947.62</v>
      </c>
    </row>
    <row r="121" spans="1:8" ht="25.5" x14ac:dyDescent="0.2">
      <c r="A121" s="67">
        <v>89</v>
      </c>
      <c r="B121" s="20" t="s">
        <v>172</v>
      </c>
      <c r="C121" s="18" t="s">
        <v>12</v>
      </c>
      <c r="D121" s="81">
        <v>50</v>
      </c>
      <c r="E121" s="41">
        <v>446.25</v>
      </c>
      <c r="F121" s="110">
        <v>22312.5</v>
      </c>
      <c r="G121" s="27">
        <f t="shared" si="6"/>
        <v>26551.875</v>
      </c>
    </row>
    <row r="122" spans="1:8" ht="25.5" x14ac:dyDescent="0.2">
      <c r="A122" s="67">
        <v>90</v>
      </c>
      <c r="B122" s="20" t="s">
        <v>51</v>
      </c>
      <c r="C122" s="18" t="s">
        <v>12</v>
      </c>
      <c r="D122" s="81">
        <v>50</v>
      </c>
      <c r="E122" s="41">
        <v>21</v>
      </c>
      <c r="F122" s="110">
        <v>1050</v>
      </c>
      <c r="G122" s="27">
        <f t="shared" si="6"/>
        <v>1249.5</v>
      </c>
    </row>
    <row r="123" spans="1:8" x14ac:dyDescent="0.2">
      <c r="A123" s="67">
        <v>91</v>
      </c>
      <c r="B123" s="42" t="s">
        <v>173</v>
      </c>
      <c r="C123" s="83" t="s">
        <v>12</v>
      </c>
      <c r="D123" s="84">
        <v>66</v>
      </c>
      <c r="E123" s="41">
        <v>166.79</v>
      </c>
      <c r="F123" s="110">
        <v>11008.14</v>
      </c>
      <c r="G123" s="27">
        <f t="shared" si="6"/>
        <v>13099.686599999999</v>
      </c>
    </row>
    <row r="124" spans="1:8" x14ac:dyDescent="0.2">
      <c r="A124" s="67">
        <v>92</v>
      </c>
      <c r="B124" s="20" t="s">
        <v>52</v>
      </c>
      <c r="C124" s="18" t="s">
        <v>12</v>
      </c>
      <c r="D124" s="80">
        <v>57</v>
      </c>
      <c r="E124" s="29">
        <v>168</v>
      </c>
      <c r="F124" s="110">
        <v>9576</v>
      </c>
      <c r="G124" s="27">
        <f t="shared" si="6"/>
        <v>11395.439999999999</v>
      </c>
    </row>
    <row r="125" spans="1:8" s="52" customFormat="1" x14ac:dyDescent="0.2">
      <c r="A125" s="67">
        <v>93</v>
      </c>
      <c r="B125" s="20" t="s">
        <v>53</v>
      </c>
      <c r="C125" s="18" t="s">
        <v>12</v>
      </c>
      <c r="D125" s="80">
        <v>22</v>
      </c>
      <c r="E125" s="29">
        <v>577.5</v>
      </c>
      <c r="F125" s="110">
        <v>12705</v>
      </c>
      <c r="G125" s="27">
        <f t="shared" si="6"/>
        <v>15118.949999999999</v>
      </c>
      <c r="H125" s="1"/>
    </row>
    <row r="126" spans="1:8" x14ac:dyDescent="0.2">
      <c r="A126" s="67">
        <v>94</v>
      </c>
      <c r="B126" s="20" t="s">
        <v>54</v>
      </c>
      <c r="C126" s="18" t="s">
        <v>12</v>
      </c>
      <c r="D126" s="80">
        <v>36</v>
      </c>
      <c r="E126" s="29">
        <v>94.5</v>
      </c>
      <c r="F126" s="110">
        <v>3402</v>
      </c>
      <c r="G126" s="27">
        <f t="shared" si="6"/>
        <v>4048.3799999999997</v>
      </c>
    </row>
    <row r="127" spans="1:8" x14ac:dyDescent="0.2">
      <c r="A127" s="67">
        <v>95</v>
      </c>
      <c r="B127" s="20" t="s">
        <v>55</v>
      </c>
      <c r="C127" s="18" t="s">
        <v>12</v>
      </c>
      <c r="D127" s="80">
        <v>74</v>
      </c>
      <c r="E127" s="29">
        <v>140.69999999999999</v>
      </c>
      <c r="F127" s="110">
        <v>10411.799999999999</v>
      </c>
      <c r="G127" s="27">
        <f t="shared" si="6"/>
        <v>12390.041999999999</v>
      </c>
    </row>
    <row r="128" spans="1:8" x14ac:dyDescent="0.2">
      <c r="A128" s="67">
        <v>96</v>
      </c>
      <c r="B128" s="20" t="s">
        <v>56</v>
      </c>
      <c r="C128" s="18" t="s">
        <v>12</v>
      </c>
      <c r="D128" s="80">
        <v>77</v>
      </c>
      <c r="E128" s="29">
        <v>39.71</v>
      </c>
      <c r="F128" s="110">
        <v>3057.67</v>
      </c>
      <c r="G128" s="27">
        <f t="shared" si="6"/>
        <v>3638.6273000000001</v>
      </c>
    </row>
    <row r="129" spans="1:8" x14ac:dyDescent="0.2">
      <c r="A129" s="67">
        <v>97</v>
      </c>
      <c r="B129" s="20" t="s">
        <v>174</v>
      </c>
      <c r="C129" s="18" t="s">
        <v>12</v>
      </c>
      <c r="D129" s="80">
        <v>9</v>
      </c>
      <c r="E129" s="29">
        <v>3150</v>
      </c>
      <c r="F129" s="110">
        <v>28350</v>
      </c>
      <c r="G129" s="27">
        <f t="shared" si="6"/>
        <v>33736.5</v>
      </c>
    </row>
    <row r="130" spans="1:8" x14ac:dyDescent="0.2">
      <c r="A130" s="67">
        <v>98</v>
      </c>
      <c r="B130" s="20" t="s">
        <v>57</v>
      </c>
      <c r="C130" s="18" t="s">
        <v>12</v>
      </c>
      <c r="D130" s="80">
        <v>20</v>
      </c>
      <c r="E130" s="29">
        <v>50.4</v>
      </c>
      <c r="F130" s="110">
        <v>1008</v>
      </c>
      <c r="G130" s="27">
        <f t="shared" si="6"/>
        <v>1199.52</v>
      </c>
      <c r="H130" s="52"/>
    </row>
    <row r="131" spans="1:8" s="52" customFormat="1" x14ac:dyDescent="0.2">
      <c r="A131" s="67">
        <v>99</v>
      </c>
      <c r="B131" s="20" t="s">
        <v>58</v>
      </c>
      <c r="C131" s="18" t="s">
        <v>12</v>
      </c>
      <c r="D131" s="80">
        <v>1</v>
      </c>
      <c r="E131" s="29">
        <v>1800.75</v>
      </c>
      <c r="F131" s="110">
        <v>1800.75</v>
      </c>
      <c r="G131" s="27">
        <f t="shared" si="6"/>
        <v>2142.8924999999999</v>
      </c>
      <c r="H131" s="1"/>
    </row>
    <row r="132" spans="1:8" s="93" customFormat="1" x14ac:dyDescent="0.2">
      <c r="A132" s="67">
        <v>100</v>
      </c>
      <c r="B132" s="20" t="s">
        <v>59</v>
      </c>
      <c r="C132" s="18" t="s">
        <v>12</v>
      </c>
      <c r="D132" s="81">
        <v>1</v>
      </c>
      <c r="E132" s="29">
        <v>5644.8</v>
      </c>
      <c r="F132" s="110">
        <v>5644.8</v>
      </c>
      <c r="G132" s="27">
        <f t="shared" si="6"/>
        <v>6717.3119999999999</v>
      </c>
      <c r="H132" s="1"/>
    </row>
    <row r="133" spans="1:8" x14ac:dyDescent="0.2">
      <c r="A133" s="67">
        <v>101</v>
      </c>
      <c r="B133" s="20" t="s">
        <v>175</v>
      </c>
      <c r="C133" s="18" t="s">
        <v>12</v>
      </c>
      <c r="D133" s="81">
        <v>2</v>
      </c>
      <c r="E133" s="29">
        <v>1606.5</v>
      </c>
      <c r="F133" s="110">
        <v>3213</v>
      </c>
      <c r="G133" s="27">
        <f t="shared" si="6"/>
        <v>3823.47</v>
      </c>
    </row>
    <row r="134" spans="1:8" ht="15.75" customHeight="1" x14ac:dyDescent="0.2">
      <c r="A134" s="67">
        <v>102</v>
      </c>
      <c r="B134" s="58" t="s">
        <v>60</v>
      </c>
      <c r="C134" s="18" t="s">
        <v>12</v>
      </c>
      <c r="D134" s="85">
        <v>2</v>
      </c>
      <c r="E134" s="29">
        <v>16692.48</v>
      </c>
      <c r="F134" s="110">
        <v>33384.959999999999</v>
      </c>
      <c r="G134" s="27">
        <f t="shared" si="6"/>
        <v>39728.102399999996</v>
      </c>
    </row>
    <row r="135" spans="1:8" ht="25.5" x14ac:dyDescent="0.2">
      <c r="A135" s="67">
        <v>103</v>
      </c>
      <c r="B135" s="58" t="s">
        <v>61</v>
      </c>
      <c r="C135" s="18" t="s">
        <v>12</v>
      </c>
      <c r="D135" s="85">
        <v>6</v>
      </c>
      <c r="E135" s="29">
        <v>53566.38</v>
      </c>
      <c r="F135" s="110">
        <v>321398.27999999997</v>
      </c>
      <c r="G135" s="27">
        <f t="shared" si="6"/>
        <v>382463.95319999993</v>
      </c>
    </row>
    <row r="136" spans="1:8" x14ac:dyDescent="0.2">
      <c r="A136" s="67">
        <v>104</v>
      </c>
      <c r="B136" s="58" t="s">
        <v>62</v>
      </c>
      <c r="C136" s="18" t="s">
        <v>12</v>
      </c>
      <c r="D136" s="85">
        <v>9</v>
      </c>
      <c r="E136" s="29">
        <v>712.87</v>
      </c>
      <c r="F136" s="110">
        <v>6415.83</v>
      </c>
      <c r="G136" s="27">
        <f t="shared" si="6"/>
        <v>7634.8376999999991</v>
      </c>
      <c r="H136" s="60"/>
    </row>
    <row r="137" spans="1:8" x14ac:dyDescent="0.2">
      <c r="A137" s="67">
        <v>105</v>
      </c>
      <c r="B137" s="58" t="s">
        <v>63</v>
      </c>
      <c r="C137" s="18" t="s">
        <v>12</v>
      </c>
      <c r="D137" s="85">
        <v>3</v>
      </c>
      <c r="E137" s="29">
        <v>1062.3599999999999</v>
      </c>
      <c r="F137" s="110">
        <v>3187.08</v>
      </c>
      <c r="G137" s="27">
        <f t="shared" si="6"/>
        <v>3792.6251999999999</v>
      </c>
      <c r="H137" s="93"/>
    </row>
    <row r="138" spans="1:8" x14ac:dyDescent="0.2">
      <c r="A138" s="67">
        <v>106</v>
      </c>
      <c r="B138" s="58" t="s">
        <v>64</v>
      </c>
      <c r="C138" s="18" t="s">
        <v>12</v>
      </c>
      <c r="D138" s="85">
        <v>8</v>
      </c>
      <c r="E138" s="41">
        <v>1823.7</v>
      </c>
      <c r="F138" s="110">
        <v>14589.6</v>
      </c>
      <c r="G138" s="27">
        <f t="shared" si="6"/>
        <v>17361.624</v>
      </c>
    </row>
    <row r="139" spans="1:8" x14ac:dyDescent="0.2">
      <c r="A139" s="67">
        <v>107</v>
      </c>
      <c r="B139" s="58" t="s">
        <v>65</v>
      </c>
      <c r="C139" s="18" t="s">
        <v>12</v>
      </c>
      <c r="D139" s="85">
        <v>21</v>
      </c>
      <c r="E139" s="41">
        <v>1320.07</v>
      </c>
      <c r="F139" s="110">
        <v>27721.469999999998</v>
      </c>
      <c r="G139" s="27">
        <f t="shared" si="6"/>
        <v>32988.549299999999</v>
      </c>
    </row>
    <row r="140" spans="1:8" x14ac:dyDescent="0.2">
      <c r="A140" s="67">
        <v>108</v>
      </c>
      <c r="B140" s="58" t="s">
        <v>194</v>
      </c>
      <c r="C140" s="18" t="s">
        <v>12</v>
      </c>
      <c r="D140" s="85">
        <v>150</v>
      </c>
      <c r="E140" s="41">
        <v>20</v>
      </c>
      <c r="F140" s="110">
        <v>3000</v>
      </c>
      <c r="G140" s="27">
        <f t="shared" si="6"/>
        <v>3570</v>
      </c>
    </row>
    <row r="141" spans="1:8" x14ac:dyDescent="0.2">
      <c r="A141" s="68"/>
      <c r="B141" s="205" t="s">
        <v>163</v>
      </c>
      <c r="C141" s="206"/>
      <c r="D141" s="188"/>
      <c r="E141" s="207"/>
      <c r="F141" s="190">
        <f>SUM(F142:F146)</f>
        <v>13492.689999999999</v>
      </c>
      <c r="G141" s="204">
        <f t="shared" si="6"/>
        <v>16056.301099999997</v>
      </c>
    </row>
    <row r="142" spans="1:8" x14ac:dyDescent="0.2">
      <c r="A142" s="61">
        <v>109</v>
      </c>
      <c r="B142" s="59" t="s">
        <v>158</v>
      </c>
      <c r="C142" s="37" t="s">
        <v>11</v>
      </c>
      <c r="D142" s="87">
        <v>1</v>
      </c>
      <c r="E142" s="30">
        <v>2091.6</v>
      </c>
      <c r="F142" s="110">
        <v>2091.6</v>
      </c>
      <c r="G142" s="27">
        <f t="shared" si="6"/>
        <v>2489.0039999999999</v>
      </c>
    </row>
    <row r="143" spans="1:8" x14ac:dyDescent="0.2">
      <c r="A143" s="61">
        <v>110</v>
      </c>
      <c r="B143" s="59" t="s">
        <v>159</v>
      </c>
      <c r="C143" s="37" t="s">
        <v>11</v>
      </c>
      <c r="D143" s="87">
        <v>2</v>
      </c>
      <c r="E143" s="30">
        <v>669.9</v>
      </c>
      <c r="F143" s="110">
        <v>1339.8</v>
      </c>
      <c r="G143" s="27">
        <f t="shared" si="6"/>
        <v>1594.3619999999999</v>
      </c>
    </row>
    <row r="144" spans="1:8" x14ac:dyDescent="0.2">
      <c r="A144" s="61">
        <v>111</v>
      </c>
      <c r="B144" s="59" t="s">
        <v>160</v>
      </c>
      <c r="C144" s="37" t="s">
        <v>11</v>
      </c>
      <c r="D144" s="87">
        <v>1</v>
      </c>
      <c r="E144" s="30">
        <v>1481.29</v>
      </c>
      <c r="F144" s="110">
        <v>1481.29</v>
      </c>
      <c r="G144" s="27">
        <f t="shared" si="6"/>
        <v>1762.7350999999999</v>
      </c>
    </row>
    <row r="145" spans="1:7" x14ac:dyDescent="0.2">
      <c r="A145" s="61">
        <v>112</v>
      </c>
      <c r="B145" s="59" t="s">
        <v>161</v>
      </c>
      <c r="C145" s="37" t="s">
        <v>11</v>
      </c>
      <c r="D145" s="87">
        <v>3</v>
      </c>
      <c r="E145" s="30">
        <v>1810</v>
      </c>
      <c r="F145" s="110">
        <v>5430</v>
      </c>
      <c r="G145" s="27">
        <f t="shared" si="6"/>
        <v>6461.7</v>
      </c>
    </row>
    <row r="146" spans="1:7" x14ac:dyDescent="0.2">
      <c r="A146" s="61">
        <v>113</v>
      </c>
      <c r="B146" s="59" t="s">
        <v>162</v>
      </c>
      <c r="C146" s="37" t="s">
        <v>11</v>
      </c>
      <c r="D146" s="87">
        <v>2</v>
      </c>
      <c r="E146" s="30">
        <v>1575</v>
      </c>
      <c r="F146" s="110">
        <v>3150</v>
      </c>
      <c r="G146" s="27">
        <f t="shared" si="6"/>
        <v>3748.5</v>
      </c>
    </row>
    <row r="147" spans="1:7" x14ac:dyDescent="0.2">
      <c r="A147" s="68"/>
      <c r="B147" s="205" t="s">
        <v>180</v>
      </c>
      <c r="C147" s="206"/>
      <c r="D147" s="188"/>
      <c r="E147" s="207"/>
      <c r="F147" s="190">
        <f>SUM(F148:F246)</f>
        <v>1589521.7099999995</v>
      </c>
      <c r="G147" s="204">
        <f t="shared" ref="G147:G210" si="7">F147*1.19</f>
        <v>1891530.8348999992</v>
      </c>
    </row>
    <row r="148" spans="1:7" ht="38.25" x14ac:dyDescent="0.2">
      <c r="A148" s="69">
        <v>114</v>
      </c>
      <c r="B148" s="279" t="s">
        <v>197</v>
      </c>
      <c r="C148" s="69" t="s">
        <v>198</v>
      </c>
      <c r="D148" s="92">
        <v>1</v>
      </c>
      <c r="E148" s="29">
        <v>84404</v>
      </c>
      <c r="F148" s="40">
        <v>84404</v>
      </c>
      <c r="G148" s="27">
        <f t="shared" si="7"/>
        <v>100440.76</v>
      </c>
    </row>
    <row r="149" spans="1:7" x14ac:dyDescent="0.2">
      <c r="A149" s="66"/>
      <c r="B149" s="34" t="s">
        <v>67</v>
      </c>
      <c r="C149" s="88"/>
      <c r="D149" s="89"/>
      <c r="E149" s="32"/>
      <c r="F149" s="111"/>
      <c r="G149" s="113"/>
    </row>
    <row r="150" spans="1:7" x14ac:dyDescent="0.2">
      <c r="A150" s="69">
        <v>115</v>
      </c>
      <c r="B150" s="33" t="s">
        <v>68</v>
      </c>
      <c r="C150" s="37" t="s">
        <v>11</v>
      </c>
      <c r="D150" s="87">
        <v>1</v>
      </c>
      <c r="E150" s="29">
        <v>22050</v>
      </c>
      <c r="F150" s="110">
        <v>22050</v>
      </c>
      <c r="G150" s="27">
        <f t="shared" si="7"/>
        <v>26239.5</v>
      </c>
    </row>
    <row r="151" spans="1:7" x14ac:dyDescent="0.2">
      <c r="A151" s="69">
        <v>116</v>
      </c>
      <c r="B151" s="33" t="s">
        <v>69</v>
      </c>
      <c r="C151" s="37" t="s">
        <v>11</v>
      </c>
      <c r="D151" s="87">
        <v>1</v>
      </c>
      <c r="E151" s="29">
        <v>2142</v>
      </c>
      <c r="F151" s="110">
        <v>2142</v>
      </c>
      <c r="G151" s="27">
        <f t="shared" si="7"/>
        <v>2548.98</v>
      </c>
    </row>
    <row r="152" spans="1:7" x14ac:dyDescent="0.2">
      <c r="A152" s="69">
        <v>117</v>
      </c>
      <c r="B152" s="33" t="s">
        <v>70</v>
      </c>
      <c r="C152" s="37" t="s">
        <v>11</v>
      </c>
      <c r="D152" s="87">
        <v>1</v>
      </c>
      <c r="E152" s="29">
        <v>982.8</v>
      </c>
      <c r="F152" s="110">
        <v>982.8</v>
      </c>
      <c r="G152" s="27">
        <f t="shared" si="7"/>
        <v>1169.5319999999999</v>
      </c>
    </row>
    <row r="153" spans="1:7" x14ac:dyDescent="0.2">
      <c r="A153" s="69">
        <v>118</v>
      </c>
      <c r="B153" s="33" t="s">
        <v>71</v>
      </c>
      <c r="C153" s="37" t="s">
        <v>11</v>
      </c>
      <c r="D153" s="87">
        <v>9</v>
      </c>
      <c r="E153" s="29">
        <v>1222.2</v>
      </c>
      <c r="F153" s="110">
        <v>10999.800000000001</v>
      </c>
      <c r="G153" s="27">
        <f t="shared" si="7"/>
        <v>13089.762000000001</v>
      </c>
    </row>
    <row r="154" spans="1:7" ht="25.5" x14ac:dyDescent="0.2">
      <c r="A154" s="69">
        <v>119</v>
      </c>
      <c r="B154" s="33" t="s">
        <v>72</v>
      </c>
      <c r="C154" s="37" t="s">
        <v>113</v>
      </c>
      <c r="D154" s="87">
        <v>1</v>
      </c>
      <c r="E154" s="29">
        <v>4838.3999999999996</v>
      </c>
      <c r="F154" s="110">
        <v>4838.3999999999996</v>
      </c>
      <c r="G154" s="27">
        <f t="shared" si="7"/>
        <v>5757.695999999999</v>
      </c>
    </row>
    <row r="155" spans="1:7" ht="25.5" x14ac:dyDescent="0.2">
      <c r="A155" s="66"/>
      <c r="B155" s="34" t="s">
        <v>73</v>
      </c>
      <c r="C155" s="88"/>
      <c r="D155" s="89"/>
      <c r="E155" s="32"/>
      <c r="F155" s="111"/>
      <c r="G155" s="113"/>
    </row>
    <row r="156" spans="1:7" x14ac:dyDescent="0.2">
      <c r="A156" s="69">
        <v>120</v>
      </c>
      <c r="B156" s="33" t="s">
        <v>74</v>
      </c>
      <c r="C156" s="37" t="s">
        <v>11</v>
      </c>
      <c r="D156" s="87">
        <v>15</v>
      </c>
      <c r="E156" s="29">
        <v>1013.04</v>
      </c>
      <c r="F156" s="110">
        <v>15195.599999999999</v>
      </c>
      <c r="G156" s="27">
        <f t="shared" si="7"/>
        <v>18082.763999999999</v>
      </c>
    </row>
    <row r="157" spans="1:7" x14ac:dyDescent="0.2">
      <c r="A157" s="69">
        <v>121</v>
      </c>
      <c r="B157" s="33" t="s">
        <v>75</v>
      </c>
      <c r="C157" s="37" t="s">
        <v>11</v>
      </c>
      <c r="D157" s="87">
        <v>6</v>
      </c>
      <c r="E157" s="29">
        <v>1048.32</v>
      </c>
      <c r="F157" s="110">
        <v>6289.92</v>
      </c>
      <c r="G157" s="27">
        <f t="shared" si="7"/>
        <v>7485.0047999999997</v>
      </c>
    </row>
    <row r="158" spans="1:7" x14ac:dyDescent="0.2">
      <c r="A158" s="69">
        <v>122</v>
      </c>
      <c r="B158" s="33" t="s">
        <v>76</v>
      </c>
      <c r="C158" s="37" t="s">
        <v>11</v>
      </c>
      <c r="D158" s="87">
        <v>2</v>
      </c>
      <c r="E158" s="29">
        <v>1048.32</v>
      </c>
      <c r="F158" s="110">
        <v>2096.64</v>
      </c>
      <c r="G158" s="27">
        <f t="shared" si="7"/>
        <v>2495.0015999999996</v>
      </c>
    </row>
    <row r="159" spans="1:7" x14ac:dyDescent="0.2">
      <c r="A159" s="69">
        <v>123</v>
      </c>
      <c r="B159" s="33" t="s">
        <v>77</v>
      </c>
      <c r="C159" s="37" t="s">
        <v>11</v>
      </c>
      <c r="D159" s="87">
        <v>5</v>
      </c>
      <c r="E159" s="29">
        <v>15.12</v>
      </c>
      <c r="F159" s="110">
        <v>75.599999999999994</v>
      </c>
      <c r="G159" s="27">
        <f t="shared" si="7"/>
        <v>89.963999999999984</v>
      </c>
    </row>
    <row r="160" spans="1:7" x14ac:dyDescent="0.2">
      <c r="A160" s="69">
        <v>124</v>
      </c>
      <c r="B160" s="33" t="s">
        <v>78</v>
      </c>
      <c r="C160" s="37" t="s">
        <v>11</v>
      </c>
      <c r="D160" s="87">
        <v>15</v>
      </c>
      <c r="E160" s="29">
        <v>1058.4000000000001</v>
      </c>
      <c r="F160" s="110">
        <v>15876.000000000002</v>
      </c>
      <c r="G160" s="27">
        <f t="shared" si="7"/>
        <v>18892.440000000002</v>
      </c>
    </row>
    <row r="161" spans="1:7" x14ac:dyDescent="0.2">
      <c r="A161" s="69">
        <v>125</v>
      </c>
      <c r="B161" s="33" t="s">
        <v>79</v>
      </c>
      <c r="C161" s="37" t="s">
        <v>11</v>
      </c>
      <c r="D161" s="87">
        <v>2</v>
      </c>
      <c r="E161" s="29">
        <v>1764</v>
      </c>
      <c r="F161" s="110">
        <v>3528</v>
      </c>
      <c r="G161" s="27">
        <f t="shared" si="7"/>
        <v>4198.32</v>
      </c>
    </row>
    <row r="162" spans="1:7" x14ac:dyDescent="0.2">
      <c r="A162" s="69">
        <v>126</v>
      </c>
      <c r="B162" s="33" t="s">
        <v>80</v>
      </c>
      <c r="C162" s="37" t="s">
        <v>11</v>
      </c>
      <c r="D162" s="87">
        <v>2</v>
      </c>
      <c r="E162" s="29">
        <v>5024.88</v>
      </c>
      <c r="F162" s="110">
        <v>10049.76</v>
      </c>
      <c r="G162" s="27">
        <f t="shared" si="7"/>
        <v>11959.214399999999</v>
      </c>
    </row>
    <row r="163" spans="1:7" x14ac:dyDescent="0.2">
      <c r="A163" s="69">
        <v>127</v>
      </c>
      <c r="B163" s="33" t="s">
        <v>81</v>
      </c>
      <c r="C163" s="37" t="s">
        <v>11</v>
      </c>
      <c r="D163" s="87">
        <v>1</v>
      </c>
      <c r="E163" s="29">
        <v>3311.28</v>
      </c>
      <c r="F163" s="110">
        <v>3311.28</v>
      </c>
      <c r="G163" s="27">
        <f t="shared" si="7"/>
        <v>3940.4232000000002</v>
      </c>
    </row>
    <row r="164" spans="1:7" x14ac:dyDescent="0.2">
      <c r="A164" s="69">
        <v>128</v>
      </c>
      <c r="B164" s="33" t="s">
        <v>146</v>
      </c>
      <c r="C164" s="37" t="s">
        <v>11</v>
      </c>
      <c r="D164" s="87">
        <v>2</v>
      </c>
      <c r="E164" s="29">
        <v>50.4</v>
      </c>
      <c r="F164" s="110">
        <v>100.8</v>
      </c>
      <c r="G164" s="27">
        <f t="shared" si="7"/>
        <v>119.952</v>
      </c>
    </row>
    <row r="165" spans="1:7" x14ac:dyDescent="0.2">
      <c r="A165" s="69">
        <v>129</v>
      </c>
      <c r="B165" s="33" t="s">
        <v>82</v>
      </c>
      <c r="C165" s="37" t="s">
        <v>11</v>
      </c>
      <c r="D165" s="87">
        <v>2</v>
      </c>
      <c r="E165" s="29">
        <v>70.56</v>
      </c>
      <c r="F165" s="110">
        <v>141.12</v>
      </c>
      <c r="G165" s="27">
        <f t="shared" si="7"/>
        <v>167.93279999999999</v>
      </c>
    </row>
    <row r="166" spans="1:7" x14ac:dyDescent="0.2">
      <c r="A166" s="69">
        <v>130</v>
      </c>
      <c r="B166" s="33" t="s">
        <v>181</v>
      </c>
      <c r="C166" s="37" t="s">
        <v>182</v>
      </c>
      <c r="D166" s="87">
        <v>22</v>
      </c>
      <c r="E166" s="29">
        <v>751.77</v>
      </c>
      <c r="F166" s="110">
        <v>16538.939999999999</v>
      </c>
      <c r="G166" s="27">
        <f t="shared" si="7"/>
        <v>19681.338599999999</v>
      </c>
    </row>
    <row r="167" spans="1:7" x14ac:dyDescent="0.2">
      <c r="A167" s="66"/>
      <c r="B167" s="34" t="s">
        <v>83</v>
      </c>
      <c r="C167" s="88"/>
      <c r="D167" s="89"/>
      <c r="E167" s="32"/>
      <c r="F167" s="111"/>
      <c r="G167" s="113"/>
    </row>
    <row r="168" spans="1:7" x14ac:dyDescent="0.2">
      <c r="A168" s="69">
        <v>131</v>
      </c>
      <c r="B168" s="33" t="s">
        <v>84</v>
      </c>
      <c r="C168" s="37" t="s">
        <v>11</v>
      </c>
      <c r="D168" s="87">
        <v>2</v>
      </c>
      <c r="E168" s="29">
        <v>28350</v>
      </c>
      <c r="F168" s="110">
        <v>56700</v>
      </c>
      <c r="G168" s="27">
        <f t="shared" si="7"/>
        <v>67473</v>
      </c>
    </row>
    <row r="169" spans="1:7" x14ac:dyDescent="0.2">
      <c r="A169" s="69">
        <v>132</v>
      </c>
      <c r="B169" s="33" t="s">
        <v>85</v>
      </c>
      <c r="C169" s="37" t="s">
        <v>11</v>
      </c>
      <c r="D169" s="87">
        <v>2</v>
      </c>
      <c r="E169" s="29">
        <v>8310.9599999999991</v>
      </c>
      <c r="F169" s="110">
        <v>16621.919999999998</v>
      </c>
      <c r="G169" s="27">
        <f t="shared" si="7"/>
        <v>19780.084799999997</v>
      </c>
    </row>
    <row r="170" spans="1:7" x14ac:dyDescent="0.2">
      <c r="A170" s="69">
        <v>133</v>
      </c>
      <c r="B170" s="33" t="s">
        <v>86</v>
      </c>
      <c r="C170" s="37" t="s">
        <v>11</v>
      </c>
      <c r="D170" s="87">
        <v>1</v>
      </c>
      <c r="E170" s="29">
        <v>504</v>
      </c>
      <c r="F170" s="110">
        <v>504</v>
      </c>
      <c r="G170" s="27">
        <f t="shared" si="7"/>
        <v>599.76</v>
      </c>
    </row>
    <row r="171" spans="1:7" x14ac:dyDescent="0.2">
      <c r="A171" s="69">
        <v>134</v>
      </c>
      <c r="B171" s="33" t="s">
        <v>87</v>
      </c>
      <c r="C171" s="37" t="s">
        <v>88</v>
      </c>
      <c r="D171" s="87">
        <v>2</v>
      </c>
      <c r="E171" s="29">
        <v>2777.04</v>
      </c>
      <c r="F171" s="110">
        <v>5554.08</v>
      </c>
      <c r="G171" s="27">
        <f t="shared" si="7"/>
        <v>6609.3552</v>
      </c>
    </row>
    <row r="172" spans="1:7" x14ac:dyDescent="0.2">
      <c r="A172" s="69">
        <v>135</v>
      </c>
      <c r="B172" s="33" t="s">
        <v>89</v>
      </c>
      <c r="C172" s="37" t="s">
        <v>11</v>
      </c>
      <c r="D172" s="87">
        <v>2</v>
      </c>
      <c r="E172" s="29">
        <v>1481.76</v>
      </c>
      <c r="F172" s="110">
        <v>2963.52</v>
      </c>
      <c r="G172" s="27">
        <f t="shared" si="7"/>
        <v>3526.5888</v>
      </c>
    </row>
    <row r="173" spans="1:7" x14ac:dyDescent="0.2">
      <c r="A173" s="69">
        <v>136</v>
      </c>
      <c r="B173" s="33" t="s">
        <v>90</v>
      </c>
      <c r="C173" s="37" t="s">
        <v>11</v>
      </c>
      <c r="D173" s="87">
        <v>15</v>
      </c>
      <c r="E173" s="29">
        <v>372.96</v>
      </c>
      <c r="F173" s="110">
        <v>5594.4</v>
      </c>
      <c r="G173" s="27">
        <f t="shared" si="7"/>
        <v>6657.3359999999993</v>
      </c>
    </row>
    <row r="174" spans="1:7" x14ac:dyDescent="0.2">
      <c r="A174" s="69">
        <v>137</v>
      </c>
      <c r="B174" s="33" t="s">
        <v>91</v>
      </c>
      <c r="C174" s="37" t="s">
        <v>11</v>
      </c>
      <c r="D174" s="87">
        <v>10</v>
      </c>
      <c r="E174" s="29">
        <v>302.39999999999998</v>
      </c>
      <c r="F174" s="110">
        <v>3024</v>
      </c>
      <c r="G174" s="27">
        <f t="shared" si="7"/>
        <v>3598.56</v>
      </c>
    </row>
    <row r="175" spans="1:7" x14ac:dyDescent="0.2">
      <c r="A175" s="69">
        <v>138</v>
      </c>
      <c r="B175" s="33" t="s">
        <v>80</v>
      </c>
      <c r="C175" s="37" t="s">
        <v>11</v>
      </c>
      <c r="D175" s="87">
        <v>2</v>
      </c>
      <c r="E175" s="29">
        <v>4785.6000000000004</v>
      </c>
      <c r="F175" s="110">
        <v>9571.2000000000007</v>
      </c>
      <c r="G175" s="27">
        <f t="shared" si="7"/>
        <v>11389.728000000001</v>
      </c>
    </row>
    <row r="176" spans="1:7" ht="25.5" x14ac:dyDescent="0.2">
      <c r="A176" s="69">
        <v>139</v>
      </c>
      <c r="B176" s="33" t="s">
        <v>147</v>
      </c>
      <c r="C176" s="37" t="s">
        <v>11</v>
      </c>
      <c r="D176" s="87">
        <v>5</v>
      </c>
      <c r="E176" s="29">
        <v>25116.38</v>
      </c>
      <c r="F176" s="110">
        <v>125581.90000000001</v>
      </c>
      <c r="G176" s="27">
        <f t="shared" si="7"/>
        <v>149442.46100000001</v>
      </c>
    </row>
    <row r="177" spans="1:7" x14ac:dyDescent="0.2">
      <c r="A177" s="66"/>
      <c r="B177" s="34" t="s">
        <v>92</v>
      </c>
      <c r="C177" s="88"/>
      <c r="D177" s="89"/>
      <c r="E177" s="32"/>
      <c r="F177" s="111"/>
      <c r="G177" s="113"/>
    </row>
    <row r="178" spans="1:7" x14ac:dyDescent="0.2">
      <c r="A178" s="69">
        <v>140</v>
      </c>
      <c r="B178" s="33" t="s">
        <v>93</v>
      </c>
      <c r="C178" s="37" t="s">
        <v>11</v>
      </c>
      <c r="D178" s="87">
        <v>3</v>
      </c>
      <c r="E178" s="29">
        <v>77112</v>
      </c>
      <c r="F178" s="110">
        <v>231336</v>
      </c>
      <c r="G178" s="27">
        <f t="shared" si="7"/>
        <v>275289.83999999997</v>
      </c>
    </row>
    <row r="179" spans="1:7" x14ac:dyDescent="0.2">
      <c r="A179" s="69">
        <v>141</v>
      </c>
      <c r="B179" s="33" t="s">
        <v>85</v>
      </c>
      <c r="C179" s="37" t="s">
        <v>11</v>
      </c>
      <c r="D179" s="87">
        <v>3</v>
      </c>
      <c r="E179" s="29">
        <v>21803.040000000001</v>
      </c>
      <c r="F179" s="110">
        <v>65409.120000000003</v>
      </c>
      <c r="G179" s="27">
        <f t="shared" si="7"/>
        <v>77836.852799999993</v>
      </c>
    </row>
    <row r="180" spans="1:7" x14ac:dyDescent="0.2">
      <c r="A180" s="69">
        <v>142</v>
      </c>
      <c r="B180" s="33" t="s">
        <v>86</v>
      </c>
      <c r="C180" s="37" t="s">
        <v>11</v>
      </c>
      <c r="D180" s="87">
        <v>3</v>
      </c>
      <c r="E180" s="29">
        <v>1512</v>
      </c>
      <c r="F180" s="110">
        <v>4536</v>
      </c>
      <c r="G180" s="27">
        <f t="shared" si="7"/>
        <v>5397.84</v>
      </c>
    </row>
    <row r="181" spans="1:7" ht="25.5" x14ac:dyDescent="0.2">
      <c r="A181" s="69">
        <v>143</v>
      </c>
      <c r="B181" s="33" t="s">
        <v>94</v>
      </c>
      <c r="C181" s="37" t="s">
        <v>88</v>
      </c>
      <c r="D181" s="87">
        <v>3</v>
      </c>
      <c r="E181" s="29">
        <v>32467.68</v>
      </c>
      <c r="F181" s="110">
        <v>97403.040000000008</v>
      </c>
      <c r="G181" s="27">
        <f t="shared" si="7"/>
        <v>115909.6176</v>
      </c>
    </row>
    <row r="182" spans="1:7" x14ac:dyDescent="0.2">
      <c r="A182" s="69">
        <v>144</v>
      </c>
      <c r="B182" s="33" t="s">
        <v>95</v>
      </c>
      <c r="C182" s="37" t="s">
        <v>11</v>
      </c>
      <c r="D182" s="87">
        <v>3</v>
      </c>
      <c r="E182" s="29">
        <v>3150</v>
      </c>
      <c r="F182" s="110">
        <v>9450</v>
      </c>
      <c r="G182" s="27">
        <f t="shared" si="7"/>
        <v>11245.5</v>
      </c>
    </row>
    <row r="183" spans="1:7" x14ac:dyDescent="0.2">
      <c r="A183" s="69">
        <v>145</v>
      </c>
      <c r="B183" s="33" t="s">
        <v>96</v>
      </c>
      <c r="C183" s="37" t="s">
        <v>11</v>
      </c>
      <c r="D183" s="87">
        <v>3</v>
      </c>
      <c r="E183" s="29">
        <v>1310.4000000000001</v>
      </c>
      <c r="F183" s="110">
        <v>3931.2000000000003</v>
      </c>
      <c r="G183" s="27">
        <f t="shared" si="7"/>
        <v>4678.1279999999997</v>
      </c>
    </row>
    <row r="184" spans="1:7" x14ac:dyDescent="0.2">
      <c r="A184" s="69">
        <v>146</v>
      </c>
      <c r="B184" s="33" t="s">
        <v>97</v>
      </c>
      <c r="C184" s="37" t="s">
        <v>11</v>
      </c>
      <c r="D184" s="87">
        <v>5</v>
      </c>
      <c r="E184" s="29">
        <v>2005.92</v>
      </c>
      <c r="F184" s="110">
        <v>10029.6</v>
      </c>
      <c r="G184" s="27">
        <f t="shared" si="7"/>
        <v>11935.224</v>
      </c>
    </row>
    <row r="185" spans="1:7" x14ac:dyDescent="0.2">
      <c r="A185" s="69">
        <v>147</v>
      </c>
      <c r="B185" s="33" t="s">
        <v>98</v>
      </c>
      <c r="C185" s="37" t="s">
        <v>11</v>
      </c>
      <c r="D185" s="87">
        <v>5</v>
      </c>
      <c r="E185" s="29">
        <v>761.04</v>
      </c>
      <c r="F185" s="110">
        <v>3805.2</v>
      </c>
      <c r="G185" s="27">
        <f t="shared" si="7"/>
        <v>4528.1879999999992</v>
      </c>
    </row>
    <row r="186" spans="1:7" x14ac:dyDescent="0.2">
      <c r="A186" s="69">
        <v>148</v>
      </c>
      <c r="B186" s="33" t="s">
        <v>99</v>
      </c>
      <c r="C186" s="37" t="s">
        <v>11</v>
      </c>
      <c r="D186" s="87">
        <v>45</v>
      </c>
      <c r="E186" s="29">
        <v>398.16</v>
      </c>
      <c r="F186" s="110">
        <v>17917.2</v>
      </c>
      <c r="G186" s="27">
        <f t="shared" si="7"/>
        <v>21321.468000000001</v>
      </c>
    </row>
    <row r="187" spans="1:7" x14ac:dyDescent="0.2">
      <c r="A187" s="69">
        <v>149</v>
      </c>
      <c r="B187" s="33" t="s">
        <v>100</v>
      </c>
      <c r="C187" s="37" t="s">
        <v>11</v>
      </c>
      <c r="D187" s="87">
        <v>20</v>
      </c>
      <c r="E187" s="29">
        <v>398.16</v>
      </c>
      <c r="F187" s="110">
        <v>7963.2000000000007</v>
      </c>
      <c r="G187" s="27">
        <f t="shared" si="7"/>
        <v>9476.2080000000005</v>
      </c>
    </row>
    <row r="188" spans="1:7" x14ac:dyDescent="0.2">
      <c r="A188" s="69">
        <v>150</v>
      </c>
      <c r="B188" s="33" t="s">
        <v>80</v>
      </c>
      <c r="C188" s="37" t="s">
        <v>11</v>
      </c>
      <c r="D188" s="87">
        <v>2</v>
      </c>
      <c r="E188" s="29">
        <v>5024.88</v>
      </c>
      <c r="F188" s="110">
        <v>10049.76</v>
      </c>
      <c r="G188" s="27">
        <f t="shared" si="7"/>
        <v>11959.214399999999</v>
      </c>
    </row>
    <row r="189" spans="1:7" ht="25.5" x14ac:dyDescent="0.2">
      <c r="A189" s="69">
        <v>151</v>
      </c>
      <c r="B189" s="33" t="s">
        <v>72</v>
      </c>
      <c r="C189" s="37" t="s">
        <v>113</v>
      </c>
      <c r="D189" s="87">
        <v>1</v>
      </c>
      <c r="E189" s="29">
        <v>5250</v>
      </c>
      <c r="F189" s="110">
        <v>5250</v>
      </c>
      <c r="G189" s="27">
        <f t="shared" si="7"/>
        <v>6247.5</v>
      </c>
    </row>
    <row r="190" spans="1:7" ht="25.5" x14ac:dyDescent="0.2">
      <c r="A190" s="66"/>
      <c r="B190" s="34" t="s">
        <v>101</v>
      </c>
      <c r="C190" s="88"/>
      <c r="D190" s="89"/>
      <c r="E190" s="32"/>
      <c r="F190" s="111"/>
      <c r="G190" s="113"/>
    </row>
    <row r="191" spans="1:7" x14ac:dyDescent="0.2">
      <c r="A191" s="69">
        <v>152</v>
      </c>
      <c r="B191" s="33" t="s">
        <v>102</v>
      </c>
      <c r="C191" s="37" t="s">
        <v>11</v>
      </c>
      <c r="D191" s="87">
        <v>3</v>
      </c>
      <c r="E191" s="29">
        <v>1890</v>
      </c>
      <c r="F191" s="110">
        <v>5670</v>
      </c>
      <c r="G191" s="27">
        <f t="shared" si="7"/>
        <v>6747.2999999999993</v>
      </c>
    </row>
    <row r="192" spans="1:7" ht="25.5" x14ac:dyDescent="0.2">
      <c r="A192" s="69">
        <v>153</v>
      </c>
      <c r="B192" s="33" t="s">
        <v>103</v>
      </c>
      <c r="C192" s="37" t="s">
        <v>11</v>
      </c>
      <c r="D192" s="87">
        <v>2</v>
      </c>
      <c r="E192" s="29">
        <v>2236.5</v>
      </c>
      <c r="F192" s="110">
        <v>4473</v>
      </c>
      <c r="G192" s="27">
        <f t="shared" si="7"/>
        <v>5322.87</v>
      </c>
    </row>
    <row r="193" spans="1:7" ht="27.75" customHeight="1" x14ac:dyDescent="0.2">
      <c r="A193" s="69">
        <v>154</v>
      </c>
      <c r="B193" s="91" t="s">
        <v>104</v>
      </c>
      <c r="C193" s="69" t="s">
        <v>11</v>
      </c>
      <c r="D193" s="278">
        <v>2</v>
      </c>
      <c r="E193" s="29">
        <v>72418.5</v>
      </c>
      <c r="F193" s="110">
        <v>144837</v>
      </c>
      <c r="G193" s="27">
        <f t="shared" si="7"/>
        <v>172356.03</v>
      </c>
    </row>
    <row r="194" spans="1:7" ht="25.5" x14ac:dyDescent="0.2">
      <c r="A194" s="69">
        <v>155</v>
      </c>
      <c r="B194" s="33" t="s">
        <v>105</v>
      </c>
      <c r="C194" s="37" t="s">
        <v>11</v>
      </c>
      <c r="D194" s="87">
        <v>3</v>
      </c>
      <c r="E194" s="29">
        <v>1874.88</v>
      </c>
      <c r="F194" s="110">
        <v>5624.64</v>
      </c>
      <c r="G194" s="27">
        <f t="shared" si="7"/>
        <v>6693.3216000000002</v>
      </c>
    </row>
    <row r="195" spans="1:7" ht="16.5" customHeight="1" x14ac:dyDescent="0.2">
      <c r="A195" s="69">
        <v>156</v>
      </c>
      <c r="B195" s="33" t="s">
        <v>106</v>
      </c>
      <c r="C195" s="37" t="s">
        <v>11</v>
      </c>
      <c r="D195" s="87">
        <v>3</v>
      </c>
      <c r="E195" s="29">
        <v>670.32</v>
      </c>
      <c r="F195" s="110">
        <v>2010.96</v>
      </c>
      <c r="G195" s="27">
        <f t="shared" si="7"/>
        <v>2393.0423999999998</v>
      </c>
    </row>
    <row r="196" spans="1:7" x14ac:dyDescent="0.2">
      <c r="A196" s="69">
        <v>157</v>
      </c>
      <c r="B196" s="33" t="s">
        <v>107</v>
      </c>
      <c r="C196" s="37" t="s">
        <v>108</v>
      </c>
      <c r="D196" s="45">
        <v>900</v>
      </c>
      <c r="E196" s="29">
        <v>5.04</v>
      </c>
      <c r="F196" s="110">
        <v>4536</v>
      </c>
      <c r="G196" s="27">
        <f t="shared" si="7"/>
        <v>5397.84</v>
      </c>
    </row>
    <row r="197" spans="1:7" x14ac:dyDescent="0.2">
      <c r="A197" s="69">
        <v>158</v>
      </c>
      <c r="B197" s="33" t="s">
        <v>109</v>
      </c>
      <c r="C197" s="37" t="s">
        <v>11</v>
      </c>
      <c r="D197" s="87">
        <v>3</v>
      </c>
      <c r="E197" s="29">
        <v>146.16</v>
      </c>
      <c r="F197" s="110">
        <v>438.48</v>
      </c>
      <c r="G197" s="27">
        <f t="shared" si="7"/>
        <v>521.7912</v>
      </c>
    </row>
    <row r="198" spans="1:7" x14ac:dyDescent="0.2">
      <c r="A198" s="69">
        <v>159</v>
      </c>
      <c r="B198" s="33" t="s">
        <v>110</v>
      </c>
      <c r="C198" s="37" t="s">
        <v>11</v>
      </c>
      <c r="D198" s="87">
        <v>6</v>
      </c>
      <c r="E198" s="29">
        <v>196.56</v>
      </c>
      <c r="F198" s="110">
        <v>1179.3600000000001</v>
      </c>
      <c r="G198" s="27">
        <f t="shared" si="7"/>
        <v>1403.4384</v>
      </c>
    </row>
    <row r="199" spans="1:7" x14ac:dyDescent="0.2">
      <c r="A199" s="69">
        <v>160</v>
      </c>
      <c r="B199" s="33" t="s">
        <v>111</v>
      </c>
      <c r="C199" s="37" t="s">
        <v>11</v>
      </c>
      <c r="D199" s="87">
        <v>4</v>
      </c>
      <c r="E199" s="29">
        <v>388.08</v>
      </c>
      <c r="F199" s="110">
        <v>1552.32</v>
      </c>
      <c r="G199" s="27">
        <f t="shared" si="7"/>
        <v>1847.2607999999998</v>
      </c>
    </row>
    <row r="200" spans="1:7" x14ac:dyDescent="0.2">
      <c r="A200" s="69">
        <v>161</v>
      </c>
      <c r="B200" s="33" t="s">
        <v>112</v>
      </c>
      <c r="C200" s="37" t="s">
        <v>113</v>
      </c>
      <c r="D200" s="87">
        <v>12</v>
      </c>
      <c r="E200" s="29">
        <v>25.2</v>
      </c>
      <c r="F200" s="110">
        <v>302.39999999999998</v>
      </c>
      <c r="G200" s="27">
        <f t="shared" si="7"/>
        <v>359.85599999999994</v>
      </c>
    </row>
    <row r="201" spans="1:7" ht="25.5" x14ac:dyDescent="0.2">
      <c r="A201" s="69">
        <v>162</v>
      </c>
      <c r="B201" s="33" t="s">
        <v>114</v>
      </c>
      <c r="C201" s="37" t="s">
        <v>113</v>
      </c>
      <c r="D201" s="87">
        <v>6</v>
      </c>
      <c r="E201" s="29">
        <v>1673.28</v>
      </c>
      <c r="F201" s="110">
        <v>10039.68</v>
      </c>
      <c r="G201" s="27">
        <f t="shared" si="7"/>
        <v>11947.2192</v>
      </c>
    </row>
    <row r="202" spans="1:7" ht="25.5" x14ac:dyDescent="0.2">
      <c r="A202" s="69">
        <v>163</v>
      </c>
      <c r="B202" s="33" t="s">
        <v>115</v>
      </c>
      <c r="C202" s="37" t="s">
        <v>113</v>
      </c>
      <c r="D202" s="87">
        <v>9</v>
      </c>
      <c r="E202" s="29">
        <v>5559.12</v>
      </c>
      <c r="F202" s="110">
        <v>50032.08</v>
      </c>
      <c r="G202" s="27">
        <f t="shared" si="7"/>
        <v>59538.175199999998</v>
      </c>
    </row>
    <row r="203" spans="1:7" ht="25.5" x14ac:dyDescent="0.2">
      <c r="A203" s="69">
        <v>164</v>
      </c>
      <c r="B203" s="33" t="s">
        <v>116</v>
      </c>
      <c r="C203" s="37" t="s">
        <v>113</v>
      </c>
      <c r="D203" s="87">
        <v>9</v>
      </c>
      <c r="E203" s="29">
        <v>771.62</v>
      </c>
      <c r="F203" s="110">
        <v>6944.58</v>
      </c>
      <c r="G203" s="27">
        <f t="shared" si="7"/>
        <v>8264.0501999999997</v>
      </c>
    </row>
    <row r="204" spans="1:7" x14ac:dyDescent="0.2">
      <c r="A204" s="69">
        <v>165</v>
      </c>
      <c r="B204" s="33" t="s">
        <v>80</v>
      </c>
      <c r="C204" s="37" t="s">
        <v>11</v>
      </c>
      <c r="D204" s="87">
        <v>3</v>
      </c>
      <c r="E204" s="29">
        <v>5024.88</v>
      </c>
      <c r="F204" s="110">
        <v>15074.64</v>
      </c>
      <c r="G204" s="27">
        <f t="shared" si="7"/>
        <v>17938.821599999999</v>
      </c>
    </row>
    <row r="205" spans="1:7" ht="25.5" x14ac:dyDescent="0.2">
      <c r="A205" s="69">
        <v>166</v>
      </c>
      <c r="B205" s="33" t="s">
        <v>117</v>
      </c>
      <c r="C205" s="37" t="s">
        <v>113</v>
      </c>
      <c r="D205" s="87">
        <v>9</v>
      </c>
      <c r="E205" s="29">
        <v>346.75</v>
      </c>
      <c r="F205" s="110">
        <v>3120.75</v>
      </c>
      <c r="G205" s="27">
        <f t="shared" si="7"/>
        <v>3713.6924999999997</v>
      </c>
    </row>
    <row r="206" spans="1:7" ht="25.5" x14ac:dyDescent="0.2">
      <c r="A206" s="69">
        <v>167</v>
      </c>
      <c r="B206" s="33" t="s">
        <v>114</v>
      </c>
      <c r="C206" s="37" t="s">
        <v>113</v>
      </c>
      <c r="D206" s="87">
        <v>6</v>
      </c>
      <c r="E206" s="29">
        <v>1985.76</v>
      </c>
      <c r="F206" s="110">
        <v>11914.56</v>
      </c>
      <c r="G206" s="27">
        <f t="shared" si="7"/>
        <v>14178.326399999998</v>
      </c>
    </row>
    <row r="207" spans="1:7" ht="25.5" x14ac:dyDescent="0.2">
      <c r="A207" s="69">
        <v>168</v>
      </c>
      <c r="B207" s="33" t="s">
        <v>72</v>
      </c>
      <c r="C207" s="37" t="s">
        <v>113</v>
      </c>
      <c r="D207" s="87">
        <v>1</v>
      </c>
      <c r="E207" s="29">
        <v>18900</v>
      </c>
      <c r="F207" s="110">
        <v>18900</v>
      </c>
      <c r="G207" s="27">
        <f t="shared" si="7"/>
        <v>22491</v>
      </c>
    </row>
    <row r="208" spans="1:7" x14ac:dyDescent="0.2">
      <c r="A208" s="66"/>
      <c r="B208" s="34" t="s">
        <v>118</v>
      </c>
      <c r="C208" s="88"/>
      <c r="D208" s="89"/>
      <c r="E208" s="32"/>
      <c r="F208" s="111"/>
      <c r="G208" s="113"/>
    </row>
    <row r="209" spans="1:7" x14ac:dyDescent="0.2">
      <c r="A209" s="69">
        <v>169</v>
      </c>
      <c r="B209" s="33" t="s">
        <v>119</v>
      </c>
      <c r="C209" s="37" t="s">
        <v>11</v>
      </c>
      <c r="D209" s="87">
        <v>2</v>
      </c>
      <c r="E209" s="29">
        <v>882</v>
      </c>
      <c r="F209" s="110">
        <v>1764</v>
      </c>
      <c r="G209" s="27">
        <f t="shared" si="7"/>
        <v>2099.16</v>
      </c>
    </row>
    <row r="210" spans="1:7" x14ac:dyDescent="0.2">
      <c r="A210" s="69">
        <v>170</v>
      </c>
      <c r="B210" s="33" t="s">
        <v>107</v>
      </c>
      <c r="C210" s="37" t="s">
        <v>108</v>
      </c>
      <c r="D210" s="87">
        <v>600</v>
      </c>
      <c r="E210" s="29">
        <v>5.04</v>
      </c>
      <c r="F210" s="110">
        <v>3024</v>
      </c>
      <c r="G210" s="27">
        <f t="shared" si="7"/>
        <v>3598.56</v>
      </c>
    </row>
    <row r="211" spans="1:7" ht="25.5" x14ac:dyDescent="0.2">
      <c r="A211" s="69">
        <v>171</v>
      </c>
      <c r="B211" s="33" t="s">
        <v>120</v>
      </c>
      <c r="C211" s="37" t="s">
        <v>113</v>
      </c>
      <c r="D211" s="87">
        <v>4</v>
      </c>
      <c r="E211" s="29">
        <v>1985.76</v>
      </c>
      <c r="F211" s="110">
        <v>7943.04</v>
      </c>
      <c r="G211" s="27">
        <f t="shared" ref="G211:G246" si="8">F211*1.19</f>
        <v>9452.2175999999999</v>
      </c>
    </row>
    <row r="212" spans="1:7" x14ac:dyDescent="0.2">
      <c r="A212" s="69">
        <v>172</v>
      </c>
      <c r="B212" s="33" t="s">
        <v>110</v>
      </c>
      <c r="C212" s="37" t="s">
        <v>11</v>
      </c>
      <c r="D212" s="87">
        <v>2</v>
      </c>
      <c r="E212" s="29">
        <v>196.56</v>
      </c>
      <c r="F212" s="110">
        <v>393.12</v>
      </c>
      <c r="G212" s="27">
        <f t="shared" si="8"/>
        <v>467.81279999999998</v>
      </c>
    </row>
    <row r="213" spans="1:7" x14ac:dyDescent="0.2">
      <c r="A213" s="69">
        <v>173</v>
      </c>
      <c r="B213" s="33" t="s">
        <v>111</v>
      </c>
      <c r="C213" s="37" t="s">
        <v>11</v>
      </c>
      <c r="D213" s="87">
        <v>2</v>
      </c>
      <c r="E213" s="29">
        <v>388.08</v>
      </c>
      <c r="F213" s="110">
        <v>776.16</v>
      </c>
      <c r="G213" s="27">
        <f t="shared" si="8"/>
        <v>923.6303999999999</v>
      </c>
    </row>
    <row r="214" spans="1:7" x14ac:dyDescent="0.2">
      <c r="A214" s="69">
        <v>174</v>
      </c>
      <c r="B214" s="33" t="s">
        <v>121</v>
      </c>
      <c r="C214" s="37" t="s">
        <v>113</v>
      </c>
      <c r="D214" s="87">
        <v>6</v>
      </c>
      <c r="E214" s="29">
        <v>1570.66</v>
      </c>
      <c r="F214" s="110">
        <v>9423.9600000000009</v>
      </c>
      <c r="G214" s="27">
        <f t="shared" si="8"/>
        <v>11214.512400000001</v>
      </c>
    </row>
    <row r="215" spans="1:7" ht="25.5" x14ac:dyDescent="0.2">
      <c r="A215" s="69">
        <v>175</v>
      </c>
      <c r="B215" s="33" t="s">
        <v>122</v>
      </c>
      <c r="C215" s="37" t="s">
        <v>113</v>
      </c>
      <c r="D215" s="87">
        <v>4</v>
      </c>
      <c r="E215" s="29">
        <v>1587.6</v>
      </c>
      <c r="F215" s="110">
        <v>6350.4</v>
      </c>
      <c r="G215" s="27">
        <f t="shared" si="8"/>
        <v>7556.9759999999997</v>
      </c>
    </row>
    <row r="216" spans="1:7" x14ac:dyDescent="0.2">
      <c r="A216" s="69">
        <v>176</v>
      </c>
      <c r="B216" s="33" t="s">
        <v>80</v>
      </c>
      <c r="C216" s="37" t="s">
        <v>113</v>
      </c>
      <c r="D216" s="87">
        <v>1</v>
      </c>
      <c r="E216" s="29">
        <v>5024.88</v>
      </c>
      <c r="F216" s="110">
        <v>5024.88</v>
      </c>
      <c r="G216" s="27">
        <f t="shared" si="8"/>
        <v>5979.6071999999995</v>
      </c>
    </row>
    <row r="217" spans="1:7" x14ac:dyDescent="0.2">
      <c r="A217" s="66"/>
      <c r="B217" s="34" t="s">
        <v>123</v>
      </c>
      <c r="C217" s="88"/>
      <c r="D217" s="89"/>
      <c r="E217" s="32"/>
      <c r="F217" s="111"/>
      <c r="G217" s="113"/>
    </row>
    <row r="218" spans="1:7" x14ac:dyDescent="0.2">
      <c r="A218" s="69">
        <v>177</v>
      </c>
      <c r="B218" s="33" t="s">
        <v>124</v>
      </c>
      <c r="C218" s="37" t="s">
        <v>11</v>
      </c>
      <c r="D218" s="87">
        <v>3</v>
      </c>
      <c r="E218" s="29">
        <v>1512</v>
      </c>
      <c r="F218" s="110">
        <v>4536</v>
      </c>
      <c r="G218" s="27">
        <f t="shared" si="8"/>
        <v>5397.84</v>
      </c>
    </row>
    <row r="219" spans="1:7" x14ac:dyDescent="0.2">
      <c r="A219" s="69">
        <v>178</v>
      </c>
      <c r="B219" s="33" t="s">
        <v>125</v>
      </c>
      <c r="C219" s="37" t="s">
        <v>11</v>
      </c>
      <c r="D219" s="87">
        <v>3</v>
      </c>
      <c r="E219" s="29">
        <v>841.68</v>
      </c>
      <c r="F219" s="110">
        <v>2525.04</v>
      </c>
      <c r="G219" s="27">
        <f t="shared" si="8"/>
        <v>3004.7975999999999</v>
      </c>
    </row>
    <row r="220" spans="1:7" x14ac:dyDescent="0.2">
      <c r="A220" s="69">
        <v>179</v>
      </c>
      <c r="B220" s="33" t="s">
        <v>126</v>
      </c>
      <c r="C220" s="37" t="s">
        <v>11</v>
      </c>
      <c r="D220" s="87">
        <v>3</v>
      </c>
      <c r="E220" s="29">
        <v>5559.12</v>
      </c>
      <c r="F220" s="110">
        <v>16677.36</v>
      </c>
      <c r="G220" s="27">
        <f t="shared" si="8"/>
        <v>19846.058399999998</v>
      </c>
    </row>
    <row r="221" spans="1:7" x14ac:dyDescent="0.2">
      <c r="A221" s="69">
        <v>180</v>
      </c>
      <c r="B221" s="33" t="s">
        <v>127</v>
      </c>
      <c r="C221" s="37" t="s">
        <v>11</v>
      </c>
      <c r="D221" s="87">
        <v>3</v>
      </c>
      <c r="E221" s="29">
        <v>1043.28</v>
      </c>
      <c r="F221" s="110">
        <v>3129.84</v>
      </c>
      <c r="G221" s="27">
        <f t="shared" si="8"/>
        <v>3724.5095999999999</v>
      </c>
    </row>
    <row r="222" spans="1:7" x14ac:dyDescent="0.2">
      <c r="A222" s="69">
        <v>181</v>
      </c>
      <c r="B222" s="33" t="s">
        <v>107</v>
      </c>
      <c r="C222" s="37" t="s">
        <v>108</v>
      </c>
      <c r="D222" s="87">
        <v>300</v>
      </c>
      <c r="E222" s="29">
        <v>5.04</v>
      </c>
      <c r="F222" s="110">
        <v>1512</v>
      </c>
      <c r="G222" s="27">
        <f t="shared" si="8"/>
        <v>1799.28</v>
      </c>
    </row>
    <row r="223" spans="1:7" x14ac:dyDescent="0.2">
      <c r="A223" s="69">
        <v>182</v>
      </c>
      <c r="B223" s="33" t="s">
        <v>128</v>
      </c>
      <c r="C223" s="37" t="s">
        <v>11</v>
      </c>
      <c r="D223" s="87">
        <v>6</v>
      </c>
      <c r="E223" s="29">
        <v>146.16</v>
      </c>
      <c r="F223" s="110">
        <v>876.96</v>
      </c>
      <c r="G223" s="27">
        <f t="shared" si="8"/>
        <v>1043.5824</v>
      </c>
    </row>
    <row r="224" spans="1:7" ht="25.5" x14ac:dyDescent="0.2">
      <c r="A224" s="69">
        <v>183</v>
      </c>
      <c r="B224" s="33" t="s">
        <v>129</v>
      </c>
      <c r="C224" s="37" t="s">
        <v>11</v>
      </c>
      <c r="D224" s="87">
        <v>3</v>
      </c>
      <c r="E224" s="29">
        <v>23814</v>
      </c>
      <c r="F224" s="110">
        <v>71442</v>
      </c>
      <c r="G224" s="27">
        <f t="shared" si="8"/>
        <v>85015.98</v>
      </c>
    </row>
    <row r="225" spans="1:8" x14ac:dyDescent="0.2">
      <c r="A225" s="69">
        <v>184</v>
      </c>
      <c r="B225" s="33" t="s">
        <v>130</v>
      </c>
      <c r="C225" s="37" t="s">
        <v>113</v>
      </c>
      <c r="D225" s="87">
        <v>9</v>
      </c>
      <c r="E225" s="29">
        <v>25.2</v>
      </c>
      <c r="F225" s="110">
        <v>226.79999999999998</v>
      </c>
      <c r="G225" s="27">
        <f t="shared" si="8"/>
        <v>269.892</v>
      </c>
    </row>
    <row r="226" spans="1:8" ht="25.5" x14ac:dyDescent="0.2">
      <c r="A226" s="69">
        <v>185</v>
      </c>
      <c r="B226" s="33" t="s">
        <v>131</v>
      </c>
      <c r="C226" s="37" t="s">
        <v>113</v>
      </c>
      <c r="D226" s="87">
        <v>6</v>
      </c>
      <c r="E226" s="29">
        <v>1209.5999999999999</v>
      </c>
      <c r="F226" s="110">
        <v>7257.5999999999995</v>
      </c>
      <c r="G226" s="27">
        <f t="shared" si="8"/>
        <v>8636.5439999999999</v>
      </c>
    </row>
    <row r="227" spans="1:8" s="52" customFormat="1" ht="25.5" x14ac:dyDescent="0.2">
      <c r="A227" s="69">
        <v>186</v>
      </c>
      <c r="B227" s="33" t="s">
        <v>132</v>
      </c>
      <c r="C227" s="37" t="s">
        <v>113</v>
      </c>
      <c r="D227" s="87">
        <v>9</v>
      </c>
      <c r="E227" s="29">
        <v>1159.2</v>
      </c>
      <c r="F227" s="110">
        <v>10432.800000000001</v>
      </c>
      <c r="G227" s="27">
        <f t="shared" si="8"/>
        <v>12415.032000000001</v>
      </c>
      <c r="H227" s="1"/>
    </row>
    <row r="228" spans="1:8" x14ac:dyDescent="0.2">
      <c r="A228" s="69">
        <v>187</v>
      </c>
      <c r="B228" s="33" t="s">
        <v>80</v>
      </c>
      <c r="C228" s="37" t="s">
        <v>11</v>
      </c>
      <c r="D228" s="87">
        <v>3</v>
      </c>
      <c r="E228" s="29">
        <v>5024.88</v>
      </c>
      <c r="F228" s="110">
        <v>15074.64</v>
      </c>
      <c r="G228" s="27">
        <f t="shared" si="8"/>
        <v>17938.821599999999</v>
      </c>
    </row>
    <row r="229" spans="1:8" x14ac:dyDescent="0.2">
      <c r="A229" s="66"/>
      <c r="B229" s="34" t="s">
        <v>133</v>
      </c>
      <c r="C229" s="88"/>
      <c r="D229" s="89"/>
      <c r="E229" s="32"/>
      <c r="F229" s="111"/>
      <c r="G229" s="113"/>
    </row>
    <row r="230" spans="1:8" x14ac:dyDescent="0.2">
      <c r="A230" s="69">
        <v>188</v>
      </c>
      <c r="B230" s="33" t="s">
        <v>134</v>
      </c>
      <c r="C230" s="37" t="s">
        <v>11</v>
      </c>
      <c r="D230" s="87">
        <v>18</v>
      </c>
      <c r="E230" s="29">
        <v>559.44000000000005</v>
      </c>
      <c r="F230" s="110">
        <v>10069.920000000002</v>
      </c>
      <c r="G230" s="27">
        <f t="shared" si="8"/>
        <v>11983.204800000001</v>
      </c>
    </row>
    <row r="231" spans="1:8" x14ac:dyDescent="0.2">
      <c r="A231" s="69">
        <v>189</v>
      </c>
      <c r="B231" s="33" t="s">
        <v>135</v>
      </c>
      <c r="C231" s="37" t="s">
        <v>11</v>
      </c>
      <c r="D231" s="87">
        <v>16</v>
      </c>
      <c r="E231" s="29">
        <v>257.04000000000002</v>
      </c>
      <c r="F231" s="110">
        <v>4112.6400000000003</v>
      </c>
      <c r="G231" s="27">
        <f t="shared" si="8"/>
        <v>4894.0416000000005</v>
      </c>
    </row>
    <row r="232" spans="1:8" x14ac:dyDescent="0.2">
      <c r="A232" s="69">
        <v>190</v>
      </c>
      <c r="B232" s="33" t="s">
        <v>136</v>
      </c>
      <c r="C232" s="37" t="s">
        <v>11</v>
      </c>
      <c r="D232" s="87">
        <v>100</v>
      </c>
      <c r="E232" s="29">
        <v>1023.12</v>
      </c>
      <c r="F232" s="110">
        <v>102312</v>
      </c>
      <c r="G232" s="27">
        <f t="shared" si="8"/>
        <v>121751.28</v>
      </c>
      <c r="H232" s="52"/>
    </row>
    <row r="233" spans="1:8" x14ac:dyDescent="0.2">
      <c r="A233" s="69">
        <v>191</v>
      </c>
      <c r="B233" s="33" t="s">
        <v>137</v>
      </c>
      <c r="C233" s="37" t="s">
        <v>11</v>
      </c>
      <c r="D233" s="87">
        <v>30</v>
      </c>
      <c r="E233" s="29">
        <v>267.12</v>
      </c>
      <c r="F233" s="110">
        <v>8013.6</v>
      </c>
      <c r="G233" s="27">
        <f t="shared" si="8"/>
        <v>9536.1839999999993</v>
      </c>
    </row>
    <row r="234" spans="1:8" x14ac:dyDescent="0.2">
      <c r="A234" s="69">
        <v>192</v>
      </c>
      <c r="B234" s="33" t="s">
        <v>138</v>
      </c>
      <c r="C234" s="37" t="s">
        <v>11</v>
      </c>
      <c r="D234" s="87">
        <v>3</v>
      </c>
      <c r="E234" s="29">
        <v>7534.8</v>
      </c>
      <c r="F234" s="110">
        <v>22604.400000000001</v>
      </c>
      <c r="G234" s="27">
        <f t="shared" si="8"/>
        <v>26899.236000000001</v>
      </c>
    </row>
    <row r="235" spans="1:8" x14ac:dyDescent="0.2">
      <c r="A235" s="69">
        <v>193</v>
      </c>
      <c r="B235" s="33" t="s">
        <v>139</v>
      </c>
      <c r="C235" s="37" t="s">
        <v>113</v>
      </c>
      <c r="D235" s="87">
        <v>2</v>
      </c>
      <c r="E235" s="29">
        <v>136.08000000000001</v>
      </c>
      <c r="F235" s="110">
        <v>272.16000000000003</v>
      </c>
      <c r="G235" s="27">
        <f t="shared" si="8"/>
        <v>323.87040000000002</v>
      </c>
    </row>
    <row r="236" spans="1:8" x14ac:dyDescent="0.2">
      <c r="A236" s="69">
        <v>194</v>
      </c>
      <c r="B236" s="33" t="s">
        <v>140</v>
      </c>
      <c r="C236" s="37" t="s">
        <v>11</v>
      </c>
      <c r="D236" s="87">
        <v>4</v>
      </c>
      <c r="E236" s="29">
        <v>932.4</v>
      </c>
      <c r="F236" s="110">
        <v>3729.6</v>
      </c>
      <c r="G236" s="27">
        <f t="shared" si="8"/>
        <v>4438.2239999999993</v>
      </c>
    </row>
    <row r="237" spans="1:8" x14ac:dyDescent="0.2">
      <c r="A237" s="69">
        <v>195</v>
      </c>
      <c r="B237" s="33" t="s">
        <v>141</v>
      </c>
      <c r="C237" s="37" t="s">
        <v>11</v>
      </c>
      <c r="D237" s="87">
        <v>1</v>
      </c>
      <c r="E237" s="29">
        <v>6002.64</v>
      </c>
      <c r="F237" s="110">
        <v>6002.64</v>
      </c>
      <c r="G237" s="27">
        <f t="shared" si="8"/>
        <v>7143.1415999999999</v>
      </c>
    </row>
    <row r="238" spans="1:8" ht="25.5" x14ac:dyDescent="0.2">
      <c r="A238" s="69">
        <v>196</v>
      </c>
      <c r="B238" s="33" t="s">
        <v>142</v>
      </c>
      <c r="C238" s="37" t="s">
        <v>113</v>
      </c>
      <c r="D238" s="87">
        <v>3</v>
      </c>
      <c r="E238" s="29">
        <v>3774.96</v>
      </c>
      <c r="F238" s="110">
        <v>11324.880000000001</v>
      </c>
      <c r="G238" s="27">
        <f t="shared" si="8"/>
        <v>13476.6072</v>
      </c>
    </row>
    <row r="239" spans="1:8" x14ac:dyDescent="0.2">
      <c r="A239" s="69">
        <v>197</v>
      </c>
      <c r="B239" s="33" t="s">
        <v>143</v>
      </c>
      <c r="C239" s="37" t="s">
        <v>11</v>
      </c>
      <c r="D239" s="87">
        <v>15</v>
      </c>
      <c r="E239" s="29">
        <v>25.2</v>
      </c>
      <c r="F239" s="110">
        <v>378</v>
      </c>
      <c r="G239" s="27">
        <f t="shared" si="8"/>
        <v>449.82</v>
      </c>
    </row>
    <row r="240" spans="1:8" x14ac:dyDescent="0.2">
      <c r="A240" s="69">
        <v>198</v>
      </c>
      <c r="B240" s="33" t="s">
        <v>144</v>
      </c>
      <c r="C240" s="37" t="s">
        <v>11</v>
      </c>
      <c r="D240" s="87">
        <v>2</v>
      </c>
      <c r="E240" s="29">
        <v>5317.2</v>
      </c>
      <c r="F240" s="110">
        <v>10634.4</v>
      </c>
      <c r="G240" s="27">
        <f t="shared" si="8"/>
        <v>12654.936</v>
      </c>
    </row>
    <row r="241" spans="1:7" x14ac:dyDescent="0.2">
      <c r="A241" s="69">
        <v>199</v>
      </c>
      <c r="B241" s="33" t="s">
        <v>145</v>
      </c>
      <c r="C241" s="37" t="s">
        <v>11</v>
      </c>
      <c r="D241" s="87">
        <v>1</v>
      </c>
      <c r="E241" s="29">
        <v>15926.4</v>
      </c>
      <c r="F241" s="110">
        <v>15926.4</v>
      </c>
      <c r="G241" s="27">
        <f t="shared" si="8"/>
        <v>18952.415999999997</v>
      </c>
    </row>
    <row r="242" spans="1:7" x14ac:dyDescent="0.2">
      <c r="A242" s="69">
        <v>200</v>
      </c>
      <c r="B242" s="11" t="s">
        <v>199</v>
      </c>
      <c r="C242" s="37" t="s">
        <v>11</v>
      </c>
      <c r="D242" s="87">
        <v>1</v>
      </c>
      <c r="E242" s="29">
        <v>21006.720000000001</v>
      </c>
      <c r="F242" s="110">
        <v>21006.720000000001</v>
      </c>
      <c r="G242" s="27">
        <f t="shared" si="8"/>
        <v>24997.996800000001</v>
      </c>
    </row>
    <row r="243" spans="1:7" x14ac:dyDescent="0.2">
      <c r="A243" s="54"/>
      <c r="B243" s="49" t="s">
        <v>190</v>
      </c>
      <c r="C243" s="86"/>
      <c r="D243" s="72"/>
      <c r="E243" s="50"/>
      <c r="F243" s="112"/>
      <c r="G243" s="113"/>
    </row>
    <row r="244" spans="1:7" x14ac:dyDescent="0.2">
      <c r="A244" s="70">
        <v>201</v>
      </c>
      <c r="B244" s="11" t="s">
        <v>191</v>
      </c>
      <c r="C244" s="21" t="s">
        <v>12</v>
      </c>
      <c r="D244" s="12">
        <v>2</v>
      </c>
      <c r="E244" s="29">
        <v>9578.75</v>
      </c>
      <c r="F244" s="110">
        <v>19157.5</v>
      </c>
      <c r="G244" s="27">
        <f t="shared" si="8"/>
        <v>22797.424999999999</v>
      </c>
    </row>
    <row r="245" spans="1:7" x14ac:dyDescent="0.2">
      <c r="A245" s="70">
        <v>202</v>
      </c>
      <c r="B245" s="11" t="s">
        <v>193</v>
      </c>
      <c r="C245" s="21" t="s">
        <v>12</v>
      </c>
      <c r="D245" s="12">
        <v>4</v>
      </c>
      <c r="E245" s="29">
        <v>227.95</v>
      </c>
      <c r="F245" s="110">
        <v>911.8</v>
      </c>
      <c r="G245" s="27">
        <f t="shared" si="8"/>
        <v>1085.0419999999999</v>
      </c>
    </row>
    <row r="246" spans="1:7" x14ac:dyDescent="0.2">
      <c r="A246" s="70">
        <v>203</v>
      </c>
      <c r="B246" s="11" t="s">
        <v>192</v>
      </c>
      <c r="C246" s="21" t="s">
        <v>12</v>
      </c>
      <c r="D246" s="12">
        <v>1</v>
      </c>
      <c r="E246" s="29">
        <v>6208</v>
      </c>
      <c r="F246" s="110">
        <v>6208</v>
      </c>
      <c r="G246" s="27">
        <f t="shared" si="8"/>
        <v>7387.5199999999995</v>
      </c>
    </row>
    <row r="247" spans="1:7" ht="14.25" x14ac:dyDescent="0.2">
      <c r="A247" s="18"/>
      <c r="B247" s="214" t="s">
        <v>196</v>
      </c>
      <c r="C247" s="215"/>
      <c r="D247" s="216"/>
      <c r="E247" s="217"/>
      <c r="F247" s="218">
        <f>F6+F12+F15+F16+F17+F18+F19+F33+F43+F75+F82+F87+F90+F141+F147</f>
        <v>40604974.086108007</v>
      </c>
      <c r="G247" s="219">
        <f>G6+G12+G15+G16+G17+G18+G19+G33+G43+G75+G82+G87+G90+G141+G147</f>
        <v>48382917.933368519</v>
      </c>
    </row>
    <row r="249" spans="1:7" x14ac:dyDescent="0.2">
      <c r="A249" t="s">
        <v>249</v>
      </c>
      <c r="B249"/>
      <c r="C249"/>
      <c r="D249" s="114" t="s">
        <v>250</v>
      </c>
      <c r="F249" s="115"/>
      <c r="G249" t="s">
        <v>251</v>
      </c>
    </row>
    <row r="250" spans="1:7" x14ac:dyDescent="0.2">
      <c r="A250" s="116"/>
      <c r="B250" s="117" t="s">
        <v>252</v>
      </c>
      <c r="C250"/>
      <c r="D250" t="s">
        <v>253</v>
      </c>
      <c r="E250" s="1"/>
      <c r="F250" s="318" t="s">
        <v>254</v>
      </c>
      <c r="G250" s="318"/>
    </row>
    <row r="251" spans="1:7" x14ac:dyDescent="0.2">
      <c r="A251" s="116"/>
      <c r="B251" s="119"/>
      <c r="C251" s="120"/>
      <c r="D251" s="120"/>
      <c r="E251" s="121"/>
      <c r="F251" s="121"/>
      <c r="G251" s="122"/>
    </row>
    <row r="252" spans="1:7" x14ac:dyDescent="0.2">
      <c r="A252" s="116"/>
      <c r="B252" s="119"/>
      <c r="C252" s="120"/>
      <c r="D252" s="120"/>
      <c r="E252" s="121"/>
      <c r="F252" s="121"/>
      <c r="G252" s="122"/>
    </row>
    <row r="253" spans="1:7" x14ac:dyDescent="0.2">
      <c r="A253" s="116"/>
      <c r="B253" s="119"/>
      <c r="C253" s="120"/>
      <c r="D253" s="120"/>
      <c r="E253" s="121"/>
      <c r="F253" s="319" t="s">
        <v>255</v>
      </c>
      <c r="G253" s="319"/>
    </row>
    <row r="256" spans="1:7" x14ac:dyDescent="0.2">
      <c r="B256" s="2"/>
      <c r="E256" s="31"/>
      <c r="F256" s="31"/>
    </row>
  </sheetData>
  <mergeCells count="16">
    <mergeCell ref="A1:G1"/>
    <mergeCell ref="F250:G250"/>
    <mergeCell ref="F253:G253"/>
    <mergeCell ref="A54:A66"/>
    <mergeCell ref="A76:A81"/>
    <mergeCell ref="A3:G3"/>
    <mergeCell ref="G54:G66"/>
    <mergeCell ref="G76:G81"/>
    <mergeCell ref="D76:D81"/>
    <mergeCell ref="D54:D66"/>
    <mergeCell ref="C54:C66"/>
    <mergeCell ref="E54:E66"/>
    <mergeCell ref="F54:F66"/>
    <mergeCell ref="C76:C81"/>
    <mergeCell ref="E76:E81"/>
    <mergeCell ref="F76:F81"/>
  </mergeCells>
  <printOptions horizontalCentered="1"/>
  <pageMargins left="3.937007874015748E-2" right="0.11811023622047245" top="0.78740157480314965" bottom="0.39370078740157483" header="0.39370078740157483" footer="0.55118110236220474"/>
  <pageSetup paperSize="9" scale="89"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4"/>
  <sheetViews>
    <sheetView topLeftCell="A130" workbookViewId="0">
      <selection activeCell="B91" sqref="B91:B97"/>
    </sheetView>
  </sheetViews>
  <sheetFormatPr defaultRowHeight="12.75" x14ac:dyDescent="0.2"/>
  <cols>
    <col min="1" max="1" width="4.140625" customWidth="1"/>
    <col min="2" max="2" width="29.42578125" customWidth="1"/>
    <col min="3" max="3" width="5.85546875" customWidth="1"/>
    <col min="4" max="4" width="9.7109375" customWidth="1"/>
    <col min="5" max="5" width="12.85546875" customWidth="1"/>
    <col min="6" max="7" width="13.5703125" customWidth="1"/>
    <col min="8" max="8" width="11.5703125" customWidth="1"/>
  </cols>
  <sheetData>
    <row r="1" spans="1:8" ht="44.25" customHeight="1" x14ac:dyDescent="0.2">
      <c r="A1" s="354" t="s">
        <v>288</v>
      </c>
      <c r="B1" s="354"/>
      <c r="C1" s="354"/>
      <c r="D1" s="354"/>
      <c r="E1" s="354"/>
      <c r="F1" s="354"/>
      <c r="G1" s="354"/>
    </row>
    <row r="2" spans="1:8" ht="15.75" x14ac:dyDescent="0.2">
      <c r="A2" s="181"/>
      <c r="B2" s="181"/>
      <c r="C2" s="181"/>
      <c r="D2" s="181"/>
      <c r="E2" s="181"/>
      <c r="F2" s="181"/>
      <c r="G2" s="181"/>
    </row>
    <row r="3" spans="1:8" ht="15.75" x14ac:dyDescent="0.2">
      <c r="A3" s="181"/>
      <c r="B3" s="181"/>
      <c r="C3" s="181"/>
      <c r="D3" s="181"/>
      <c r="E3" s="181"/>
      <c r="F3" s="181"/>
      <c r="G3" s="181"/>
    </row>
    <row r="4" spans="1:8" ht="15.75" x14ac:dyDescent="0.2">
      <c r="A4" s="181"/>
      <c r="B4" s="181"/>
      <c r="C4" s="181"/>
      <c r="D4" s="181"/>
      <c r="E4" s="181"/>
      <c r="F4" s="181"/>
      <c r="G4" s="181"/>
    </row>
    <row r="5" spans="1:8" ht="38.25" x14ac:dyDescent="0.2">
      <c r="A5" s="102" t="s">
        <v>243</v>
      </c>
      <c r="B5" s="172" t="s">
        <v>244</v>
      </c>
      <c r="C5" s="172" t="s">
        <v>9</v>
      </c>
      <c r="D5" s="172" t="s">
        <v>245</v>
      </c>
      <c r="E5" s="172" t="s">
        <v>246</v>
      </c>
      <c r="F5" s="172" t="s">
        <v>247</v>
      </c>
      <c r="G5" s="220" t="s">
        <v>248</v>
      </c>
      <c r="H5" s="312" t="s">
        <v>256</v>
      </c>
    </row>
    <row r="6" spans="1:8" ht="25.5" x14ac:dyDescent="0.2">
      <c r="A6" s="62"/>
      <c r="B6" s="186" t="s">
        <v>200</v>
      </c>
      <c r="C6" s="187"/>
      <c r="D6" s="188"/>
      <c r="E6" s="189"/>
      <c r="F6" s="189">
        <f>SUM(F7:F11)</f>
        <v>22250651.543416344</v>
      </c>
      <c r="G6" s="190">
        <f>SUM(G7:G11)</f>
        <v>26540032.416365448</v>
      </c>
      <c r="H6" s="189">
        <f>SUM(H7:H11)</f>
        <v>116119.07295155621</v>
      </c>
    </row>
    <row r="7" spans="1:8" ht="25.5" x14ac:dyDescent="0.2">
      <c r="A7" s="18" t="s">
        <v>208</v>
      </c>
      <c r="B7" s="71" t="s">
        <v>204</v>
      </c>
      <c r="C7" s="18" t="s">
        <v>12</v>
      </c>
      <c r="D7" s="12">
        <v>1</v>
      </c>
      <c r="E7" s="45">
        <f>F7</f>
        <v>17881727.370000001</v>
      </c>
      <c r="F7" s="183">
        <v>17881727.370000001</v>
      </c>
      <c r="G7" s="184">
        <v>21341012.649999999</v>
      </c>
      <c r="H7" s="281">
        <f>G7/48382917.93*211686.99</f>
        <v>93372.101657168954</v>
      </c>
    </row>
    <row r="8" spans="1:8" ht="25.5" x14ac:dyDescent="0.2">
      <c r="A8" s="18" t="s">
        <v>209</v>
      </c>
      <c r="B8" s="4" t="s">
        <v>205</v>
      </c>
      <c r="C8" s="18" t="s">
        <v>12</v>
      </c>
      <c r="D8" s="12">
        <v>1</v>
      </c>
      <c r="E8" s="45">
        <f t="shared" ref="E8:E9" si="0">F8</f>
        <v>374328.84391832008</v>
      </c>
      <c r="F8" s="171">
        <v>374328.84391832008</v>
      </c>
      <c r="G8" s="184">
        <v>445451.32426280086</v>
      </c>
      <c r="H8" s="281">
        <f t="shared" ref="H8:H11" si="1">G8/48382917.93*211686.99</f>
        <v>1948.9574845637319</v>
      </c>
    </row>
    <row r="9" spans="1:8" x14ac:dyDescent="0.2">
      <c r="A9" s="18" t="s">
        <v>210</v>
      </c>
      <c r="B9" s="4" t="s">
        <v>206</v>
      </c>
      <c r="C9" s="18" t="s">
        <v>12</v>
      </c>
      <c r="D9" s="12">
        <v>1</v>
      </c>
      <c r="E9" s="45">
        <f t="shared" si="0"/>
        <v>667522.41475639341</v>
      </c>
      <c r="F9" s="171">
        <v>667522.41475639341</v>
      </c>
      <c r="G9" s="184">
        <v>794351.67356010817</v>
      </c>
      <c r="H9" s="281">
        <f t="shared" si="1"/>
        <v>3475.4810576056107</v>
      </c>
    </row>
    <row r="10" spans="1:8" x14ac:dyDescent="0.2">
      <c r="A10" s="18" t="s">
        <v>211</v>
      </c>
      <c r="B10" s="4" t="s">
        <v>201</v>
      </c>
      <c r="C10" s="18" t="s">
        <v>12</v>
      </c>
      <c r="D10" s="12">
        <v>30</v>
      </c>
      <c r="E10" s="45">
        <f>F10/D10</f>
        <v>94787.36807272739</v>
      </c>
      <c r="F10" s="180">
        <v>2843621.0421818215</v>
      </c>
      <c r="G10" s="184">
        <v>3383909.0401963675</v>
      </c>
      <c r="H10" s="281">
        <f t="shared" si="1"/>
        <v>14805.422033233664</v>
      </c>
    </row>
    <row r="11" spans="1:8" x14ac:dyDescent="0.2">
      <c r="A11" s="18" t="s">
        <v>212</v>
      </c>
      <c r="B11" s="4" t="s">
        <v>202</v>
      </c>
      <c r="C11" s="18" t="s">
        <v>182</v>
      </c>
      <c r="D11" s="12">
        <v>740</v>
      </c>
      <c r="E11" s="45">
        <f>F11/D11</f>
        <v>653.31334129703851</v>
      </c>
      <c r="F11" s="171">
        <v>483451.87255980849</v>
      </c>
      <c r="G11" s="184">
        <v>575307.72834617202</v>
      </c>
      <c r="H11" s="281">
        <f t="shared" si="1"/>
        <v>2517.1107189842614</v>
      </c>
    </row>
    <row r="12" spans="1:8" x14ac:dyDescent="0.2">
      <c r="A12" s="62"/>
      <c r="B12" s="186" t="s">
        <v>203</v>
      </c>
      <c r="C12" s="187"/>
      <c r="D12" s="188"/>
      <c r="E12" s="189"/>
      <c r="F12" s="190">
        <f>F13+F14</f>
        <v>4404183.9855569135</v>
      </c>
      <c r="G12" s="190">
        <f t="shared" ref="G12:G53" si="2">F12*1.19</f>
        <v>5240978.9428127268</v>
      </c>
      <c r="H12" s="189">
        <f>H13+H14</f>
        <v>22930.552858811599</v>
      </c>
    </row>
    <row r="13" spans="1:8" ht="25.5" x14ac:dyDescent="0.2">
      <c r="A13" s="15" t="s">
        <v>213</v>
      </c>
      <c r="B13" s="5" t="s">
        <v>178</v>
      </c>
      <c r="C13" s="15" t="s">
        <v>12</v>
      </c>
      <c r="D13" s="13">
        <v>5</v>
      </c>
      <c r="E13" s="26">
        <f>F13/D13</f>
        <v>687660.87408216833</v>
      </c>
      <c r="F13" s="40">
        <v>3438304.3704108414</v>
      </c>
      <c r="G13" s="184">
        <f t="shared" si="2"/>
        <v>4091582.2007889012</v>
      </c>
      <c r="H13" s="281">
        <f>G13/48382917.93*211686.99</f>
        <v>17901.663592834451</v>
      </c>
    </row>
    <row r="14" spans="1:8" ht="25.5" x14ac:dyDescent="0.2">
      <c r="A14" s="15" t="s">
        <v>214</v>
      </c>
      <c r="B14" s="5" t="s">
        <v>207</v>
      </c>
      <c r="C14" s="15" t="s">
        <v>12</v>
      </c>
      <c r="D14" s="13">
        <v>6</v>
      </c>
      <c r="E14" s="26">
        <f>F14/D14</f>
        <v>160979.93585767873</v>
      </c>
      <c r="F14" s="40">
        <v>965879.61514607235</v>
      </c>
      <c r="G14" s="184">
        <f t="shared" si="2"/>
        <v>1149396.7420238261</v>
      </c>
      <c r="H14" s="281">
        <f>G14/48382917.93*211686.99</f>
        <v>5028.8892659771473</v>
      </c>
    </row>
    <row r="15" spans="1:8" x14ac:dyDescent="0.2">
      <c r="A15" s="62" t="s">
        <v>217</v>
      </c>
      <c r="B15" s="186" t="s">
        <v>215</v>
      </c>
      <c r="C15" s="187" t="s">
        <v>12</v>
      </c>
      <c r="D15" s="188">
        <v>1</v>
      </c>
      <c r="E15" s="191">
        <v>5630402.5199999996</v>
      </c>
      <c r="F15" s="190">
        <v>5630402.5199999996</v>
      </c>
      <c r="G15" s="190">
        <v>6701420.6900000004</v>
      </c>
      <c r="H15" s="230">
        <f t="shared" ref="H15:H31" si="3">G15/48382917.93*211686.99</f>
        <v>29320.339394210303</v>
      </c>
    </row>
    <row r="16" spans="1:8" ht="25.5" x14ac:dyDescent="0.2">
      <c r="A16" s="62" t="s">
        <v>218</v>
      </c>
      <c r="B16" s="186" t="s">
        <v>195</v>
      </c>
      <c r="C16" s="187" t="s">
        <v>10</v>
      </c>
      <c r="D16" s="188">
        <v>92</v>
      </c>
      <c r="E16" s="191">
        <f>F16/D16</f>
        <v>274.8033690068649</v>
      </c>
      <c r="F16" s="190">
        <v>25281.909948631572</v>
      </c>
      <c r="G16" s="190">
        <f t="shared" si="2"/>
        <v>30085.47283887157</v>
      </c>
      <c r="H16" s="230">
        <f t="shared" si="3"/>
        <v>131.63123392437109</v>
      </c>
    </row>
    <row r="17" spans="1:8" x14ac:dyDescent="0.2">
      <c r="A17" s="62" t="s">
        <v>219</v>
      </c>
      <c r="B17" s="186" t="s">
        <v>0</v>
      </c>
      <c r="C17" s="187" t="s">
        <v>12</v>
      </c>
      <c r="D17" s="188">
        <v>1</v>
      </c>
      <c r="E17" s="191">
        <f>F17/D17</f>
        <v>86976.993266641221</v>
      </c>
      <c r="F17" s="190">
        <v>86976.993266641221</v>
      </c>
      <c r="G17" s="190">
        <f t="shared" si="2"/>
        <v>103502.62198730305</v>
      </c>
      <c r="H17" s="230">
        <f t="shared" si="3"/>
        <v>452.84905175209639</v>
      </c>
    </row>
    <row r="18" spans="1:8" x14ac:dyDescent="0.2">
      <c r="A18" s="62" t="s">
        <v>220</v>
      </c>
      <c r="B18" s="186" t="s">
        <v>216</v>
      </c>
      <c r="C18" s="187" t="s">
        <v>12</v>
      </c>
      <c r="D18" s="188">
        <v>1</v>
      </c>
      <c r="E18" s="191">
        <f>F18/D18</f>
        <v>3295796.9539194666</v>
      </c>
      <c r="F18" s="190">
        <v>3295796.9539194666</v>
      </c>
      <c r="G18" s="190">
        <f t="shared" si="2"/>
        <v>3921998.3751641652</v>
      </c>
      <c r="H18" s="230">
        <f t="shared" si="3"/>
        <v>17159.693262497549</v>
      </c>
    </row>
    <row r="19" spans="1:8" ht="25.5" x14ac:dyDescent="0.2">
      <c r="A19" s="62"/>
      <c r="B19" s="186" t="s">
        <v>1</v>
      </c>
      <c r="C19" s="187"/>
      <c r="D19" s="188"/>
      <c r="E19" s="189"/>
      <c r="F19" s="190">
        <f>SUM(F20:F31)</f>
        <v>594178.13</v>
      </c>
      <c r="G19" s="190">
        <f t="shared" si="2"/>
        <v>707071.97470000002</v>
      </c>
      <c r="H19" s="189">
        <f>SUM(H20:H31)</f>
        <v>3093.6112256427341</v>
      </c>
    </row>
    <row r="20" spans="1:8" x14ac:dyDescent="0.2">
      <c r="A20" s="15" t="s">
        <v>221</v>
      </c>
      <c r="B20" s="5" t="s">
        <v>292</v>
      </c>
      <c r="C20" s="15" t="s">
        <v>10</v>
      </c>
      <c r="D20" s="13">
        <v>313</v>
      </c>
      <c r="E20" s="26">
        <f>F20/D20</f>
        <v>164.77217252396167</v>
      </c>
      <c r="F20" s="39">
        <v>51573.69</v>
      </c>
      <c r="G20" s="184">
        <f t="shared" si="2"/>
        <v>61372.691100000004</v>
      </c>
      <c r="H20" s="281">
        <f t="shared" si="3"/>
        <v>268.52039527577102</v>
      </c>
    </row>
    <row r="21" spans="1:8" x14ac:dyDescent="0.2">
      <c r="A21" s="15" t="s">
        <v>222</v>
      </c>
      <c r="B21" s="5" t="s">
        <v>293</v>
      </c>
      <c r="C21" s="15" t="s">
        <v>10</v>
      </c>
      <c r="D21" s="13">
        <v>60</v>
      </c>
      <c r="E21" s="26">
        <f>F21/D21</f>
        <v>106.23933333333333</v>
      </c>
      <c r="F21" s="39">
        <v>6374.36</v>
      </c>
      <c r="G21" s="184">
        <f t="shared" si="2"/>
        <v>7585.4883999999993</v>
      </c>
      <c r="H21" s="281">
        <f t="shared" si="3"/>
        <v>33.188349851059009</v>
      </c>
    </row>
    <row r="22" spans="1:8" x14ac:dyDescent="0.2">
      <c r="A22" s="15" t="s">
        <v>223</v>
      </c>
      <c r="B22" s="5" t="s">
        <v>294</v>
      </c>
      <c r="C22" s="15" t="s">
        <v>10</v>
      </c>
      <c r="D22" s="13">
        <v>37</v>
      </c>
      <c r="E22" s="26">
        <f t="shared" ref="E22:E31" si="4">F22/D22</f>
        <v>148.44054054054055</v>
      </c>
      <c r="F22" s="39">
        <v>5492.3</v>
      </c>
      <c r="G22" s="184">
        <f t="shared" si="2"/>
        <v>6535.8369999999995</v>
      </c>
      <c r="H22" s="281">
        <f t="shared" si="3"/>
        <v>28.595870626536843</v>
      </c>
    </row>
    <row r="23" spans="1:8" x14ac:dyDescent="0.2">
      <c r="A23" s="15" t="s">
        <v>224</v>
      </c>
      <c r="B23" s="5" t="s">
        <v>295</v>
      </c>
      <c r="C23" s="15" t="s">
        <v>10</v>
      </c>
      <c r="D23" s="13">
        <v>57</v>
      </c>
      <c r="E23" s="26">
        <f t="shared" si="4"/>
        <v>465.78175438596492</v>
      </c>
      <c r="F23" s="39">
        <v>26549.56</v>
      </c>
      <c r="G23" s="184">
        <f t="shared" si="2"/>
        <v>31593.9764</v>
      </c>
      <c r="H23" s="281">
        <f t="shared" si="3"/>
        <v>138.23130254200927</v>
      </c>
    </row>
    <row r="24" spans="1:8" x14ac:dyDescent="0.2">
      <c r="A24" s="15" t="s">
        <v>225</v>
      </c>
      <c r="B24" s="5" t="s">
        <v>296</v>
      </c>
      <c r="C24" s="15" t="s">
        <v>10</v>
      </c>
      <c r="D24" s="13">
        <v>107</v>
      </c>
      <c r="E24" s="26">
        <f t="shared" si="4"/>
        <v>635.12429906542059</v>
      </c>
      <c r="F24" s="39">
        <v>67958.3</v>
      </c>
      <c r="G24" s="184">
        <f t="shared" si="2"/>
        <v>80870.376999999993</v>
      </c>
      <c r="H24" s="281">
        <f t="shared" si="3"/>
        <v>353.82749573027309</v>
      </c>
    </row>
    <row r="25" spans="1:8" x14ac:dyDescent="0.2">
      <c r="A25" s="15" t="s">
        <v>226</v>
      </c>
      <c r="B25" s="5" t="s">
        <v>297</v>
      </c>
      <c r="C25" s="15" t="s">
        <v>10</v>
      </c>
      <c r="D25" s="13">
        <v>96.41</v>
      </c>
      <c r="E25" s="26">
        <f t="shared" si="4"/>
        <v>774.33482003941492</v>
      </c>
      <c r="F25" s="39">
        <v>74653.62</v>
      </c>
      <c r="G25" s="184">
        <f t="shared" si="2"/>
        <v>88837.807799999995</v>
      </c>
      <c r="H25" s="281">
        <f t="shared" si="3"/>
        <v>388.68693613288485</v>
      </c>
    </row>
    <row r="26" spans="1:8" ht="25.5" x14ac:dyDescent="0.2">
      <c r="A26" s="15" t="s">
        <v>227</v>
      </c>
      <c r="B26" s="14" t="s">
        <v>298</v>
      </c>
      <c r="C26" s="15" t="s">
        <v>10</v>
      </c>
      <c r="D26" s="13">
        <v>466</v>
      </c>
      <c r="E26" s="26">
        <f t="shared" si="4"/>
        <v>192.49656652360514</v>
      </c>
      <c r="F26" s="40">
        <v>89703.4</v>
      </c>
      <c r="G26" s="184">
        <f t="shared" si="2"/>
        <v>106747.04599999999</v>
      </c>
      <c r="H26" s="281">
        <f t="shared" si="3"/>
        <v>467.04419299027461</v>
      </c>
    </row>
    <row r="27" spans="1:8" ht="25.5" x14ac:dyDescent="0.2">
      <c r="A27" s="15" t="s">
        <v>228</v>
      </c>
      <c r="B27" s="5" t="s">
        <v>299</v>
      </c>
      <c r="C27" s="15" t="s">
        <v>10</v>
      </c>
      <c r="D27" s="13">
        <v>200</v>
      </c>
      <c r="E27" s="26">
        <f t="shared" si="4"/>
        <v>190.14449999999999</v>
      </c>
      <c r="F27" s="39">
        <v>38028.9</v>
      </c>
      <c r="G27" s="184">
        <f t="shared" si="2"/>
        <v>45254.391000000003</v>
      </c>
      <c r="H27" s="281">
        <f t="shared" si="3"/>
        <v>197.99892658258057</v>
      </c>
    </row>
    <row r="28" spans="1:8" ht="25.5" x14ac:dyDescent="0.2">
      <c r="A28" s="15" t="s">
        <v>229</v>
      </c>
      <c r="B28" s="5" t="s">
        <v>300</v>
      </c>
      <c r="C28" s="15" t="s">
        <v>10</v>
      </c>
      <c r="D28" s="13">
        <v>49</v>
      </c>
      <c r="E28" s="26">
        <f t="shared" si="4"/>
        <v>265.67265306122448</v>
      </c>
      <c r="F28" s="39">
        <v>13017.96</v>
      </c>
      <c r="G28" s="184">
        <f t="shared" si="2"/>
        <v>15491.372399999998</v>
      </c>
      <c r="H28" s="281">
        <f t="shared" si="3"/>
        <v>67.778508089767783</v>
      </c>
    </row>
    <row r="29" spans="1:8" ht="25.5" x14ac:dyDescent="0.2">
      <c r="A29" s="15" t="s">
        <v>230</v>
      </c>
      <c r="B29" s="5" t="s">
        <v>301</v>
      </c>
      <c r="C29" s="15" t="s">
        <v>10</v>
      </c>
      <c r="D29" s="13">
        <v>161.85</v>
      </c>
      <c r="E29" s="26">
        <f t="shared" si="4"/>
        <v>458.79382143960459</v>
      </c>
      <c r="F29" s="39">
        <v>74255.78</v>
      </c>
      <c r="G29" s="184">
        <f t="shared" si="2"/>
        <v>88364.378199999992</v>
      </c>
      <c r="H29" s="281">
        <f t="shared" si="3"/>
        <v>386.61556691232857</v>
      </c>
    </row>
    <row r="30" spans="1:8" ht="25.5" x14ac:dyDescent="0.2">
      <c r="A30" s="15" t="s">
        <v>231</v>
      </c>
      <c r="B30" s="5" t="s">
        <v>302</v>
      </c>
      <c r="C30" s="15" t="s">
        <v>10</v>
      </c>
      <c r="D30" s="13">
        <v>170</v>
      </c>
      <c r="E30" s="26">
        <f t="shared" si="4"/>
        <v>766.85705882352943</v>
      </c>
      <c r="F30" s="39">
        <v>130365.7</v>
      </c>
      <c r="G30" s="184">
        <f t="shared" si="2"/>
        <v>155135.18299999999</v>
      </c>
      <c r="H30" s="281">
        <f t="shared" si="3"/>
        <v>678.75401768619963</v>
      </c>
    </row>
    <row r="31" spans="1:8" ht="25.5" x14ac:dyDescent="0.2">
      <c r="A31" s="15" t="s">
        <v>232</v>
      </c>
      <c r="B31" s="5" t="s">
        <v>179</v>
      </c>
      <c r="C31" s="15" t="s">
        <v>12</v>
      </c>
      <c r="D31" s="13">
        <v>1</v>
      </c>
      <c r="E31" s="26">
        <f t="shared" si="4"/>
        <v>16204.56</v>
      </c>
      <c r="F31" s="39">
        <v>16204.56</v>
      </c>
      <c r="G31" s="184">
        <f t="shared" si="2"/>
        <v>19283.4264</v>
      </c>
      <c r="H31" s="281">
        <f t="shared" si="3"/>
        <v>84.369663223049344</v>
      </c>
    </row>
    <row r="32" spans="1:8" ht="25.5" x14ac:dyDescent="0.2">
      <c r="A32" s="19"/>
      <c r="B32" s="193" t="s">
        <v>303</v>
      </c>
      <c r="C32" s="194"/>
      <c r="D32" s="195"/>
      <c r="E32" s="196"/>
      <c r="F32" s="197"/>
      <c r="G32" s="190"/>
      <c r="H32" s="189"/>
    </row>
    <row r="33" spans="1:8" ht="25.5" x14ac:dyDescent="0.2">
      <c r="A33" s="62"/>
      <c r="B33" s="186" t="s">
        <v>233</v>
      </c>
      <c r="C33" s="187"/>
      <c r="D33" s="188"/>
      <c r="E33" s="189"/>
      <c r="F33" s="190">
        <f>SUM(F34:F42)</f>
        <v>121770.07</v>
      </c>
      <c r="G33" s="190">
        <f t="shared" si="2"/>
        <v>144906.38330000002</v>
      </c>
      <c r="H33" s="189">
        <f>SUM(H34:H42)</f>
        <v>634.0005403754958</v>
      </c>
    </row>
    <row r="34" spans="1:8" x14ac:dyDescent="0.2">
      <c r="A34" s="63">
        <v>24</v>
      </c>
      <c r="B34" s="10" t="s">
        <v>6</v>
      </c>
      <c r="C34" s="63" t="s">
        <v>12</v>
      </c>
      <c r="D34" s="73">
        <v>2</v>
      </c>
      <c r="E34" s="27">
        <v>13003.2</v>
      </c>
      <c r="F34" s="105">
        <v>26006.400000000001</v>
      </c>
      <c r="G34" s="184">
        <f t="shared" si="2"/>
        <v>30947.616000000002</v>
      </c>
      <c r="H34" s="281">
        <f t="shared" ref="H34:H54" si="5">G34/48382917.93*211686.99</f>
        <v>135.40331916719185</v>
      </c>
    </row>
    <row r="35" spans="1:8" ht="25.5" x14ac:dyDescent="0.2">
      <c r="A35" s="63">
        <v>25</v>
      </c>
      <c r="B35" s="10" t="s">
        <v>7</v>
      </c>
      <c r="C35" s="63" t="s">
        <v>12</v>
      </c>
      <c r="D35" s="73">
        <v>1</v>
      </c>
      <c r="E35" s="27">
        <v>226.8</v>
      </c>
      <c r="F35" s="105">
        <v>226.8</v>
      </c>
      <c r="G35" s="184">
        <f t="shared" si="2"/>
        <v>269.892</v>
      </c>
      <c r="H35" s="281">
        <f t="shared" si="5"/>
        <v>1.1808428997138827</v>
      </c>
    </row>
    <row r="36" spans="1:8" x14ac:dyDescent="0.2">
      <c r="A36" s="63">
        <v>26</v>
      </c>
      <c r="B36" s="10" t="s">
        <v>8</v>
      </c>
      <c r="C36" s="63" t="s">
        <v>12</v>
      </c>
      <c r="D36" s="73">
        <v>1</v>
      </c>
      <c r="E36" s="27">
        <v>3225.6</v>
      </c>
      <c r="F36" s="105">
        <v>3225.6</v>
      </c>
      <c r="G36" s="184">
        <f t="shared" si="2"/>
        <v>3838.4639999999999</v>
      </c>
      <c r="H36" s="281">
        <f t="shared" si="5"/>
        <v>16.794210129264108</v>
      </c>
    </row>
    <row r="37" spans="1:8" x14ac:dyDescent="0.2">
      <c r="A37" s="63">
        <v>27</v>
      </c>
      <c r="B37" s="10" t="s">
        <v>2</v>
      </c>
      <c r="C37" s="63" t="s">
        <v>12</v>
      </c>
      <c r="D37" s="73">
        <v>1</v>
      </c>
      <c r="E37" s="27">
        <v>19958.400000000001</v>
      </c>
      <c r="F37" s="105">
        <v>19958.400000000001</v>
      </c>
      <c r="G37" s="184">
        <f t="shared" si="2"/>
        <v>23750.495999999999</v>
      </c>
      <c r="H37" s="281">
        <f t="shared" si="5"/>
        <v>103.91417517482165</v>
      </c>
    </row>
    <row r="38" spans="1:8" ht="38.25" x14ac:dyDescent="0.2">
      <c r="A38" s="63">
        <v>28</v>
      </c>
      <c r="B38" s="10" t="s">
        <v>13</v>
      </c>
      <c r="C38" s="63" t="s">
        <v>12</v>
      </c>
      <c r="D38" s="73">
        <v>1</v>
      </c>
      <c r="E38" s="27">
        <v>2368.8000000000002</v>
      </c>
      <c r="F38" s="105">
        <v>2368.8000000000002</v>
      </c>
      <c r="G38" s="184">
        <f t="shared" si="2"/>
        <v>2818.8720000000003</v>
      </c>
      <c r="H38" s="281">
        <f t="shared" si="5"/>
        <v>12.333248063678329</v>
      </c>
    </row>
    <row r="39" spans="1:8" x14ac:dyDescent="0.2">
      <c r="A39" s="63">
        <v>29</v>
      </c>
      <c r="B39" s="10" t="s">
        <v>14</v>
      </c>
      <c r="C39" s="63" t="s">
        <v>12</v>
      </c>
      <c r="D39" s="73">
        <v>2</v>
      </c>
      <c r="E39" s="27">
        <v>3225.6</v>
      </c>
      <c r="F39" s="105">
        <v>6451.2</v>
      </c>
      <c r="G39" s="184">
        <f t="shared" si="2"/>
        <v>7676.9279999999999</v>
      </c>
      <c r="H39" s="281">
        <f t="shared" si="5"/>
        <v>33.588420258528217</v>
      </c>
    </row>
    <row r="40" spans="1:8" x14ac:dyDescent="0.2">
      <c r="A40" s="63">
        <v>30</v>
      </c>
      <c r="B40" s="10" t="s">
        <v>3</v>
      </c>
      <c r="C40" s="63" t="s">
        <v>12</v>
      </c>
      <c r="D40" s="73">
        <v>1</v>
      </c>
      <c r="E40" s="27">
        <v>60641.78</v>
      </c>
      <c r="F40" s="105">
        <v>60641.78</v>
      </c>
      <c r="G40" s="184">
        <f t="shared" si="2"/>
        <v>72163.718199999988</v>
      </c>
      <c r="H40" s="281">
        <f t="shared" si="5"/>
        <v>315.73375369934445</v>
      </c>
    </row>
    <row r="41" spans="1:8" x14ac:dyDescent="0.2">
      <c r="A41" s="63">
        <v>31</v>
      </c>
      <c r="B41" s="10" t="s">
        <v>4</v>
      </c>
      <c r="C41" s="63" t="s">
        <v>12</v>
      </c>
      <c r="D41" s="73">
        <v>1</v>
      </c>
      <c r="E41" s="27">
        <v>727.27</v>
      </c>
      <c r="F41" s="105">
        <v>727.27</v>
      </c>
      <c r="G41" s="184">
        <f t="shared" si="2"/>
        <v>865.45129999999995</v>
      </c>
      <c r="H41" s="281">
        <f t="shared" si="5"/>
        <v>3.7865591520057991</v>
      </c>
    </row>
    <row r="42" spans="1:8" x14ac:dyDescent="0.2">
      <c r="A42" s="63">
        <v>32</v>
      </c>
      <c r="B42" s="10" t="s">
        <v>5</v>
      </c>
      <c r="C42" s="63" t="s">
        <v>12</v>
      </c>
      <c r="D42" s="73">
        <v>1</v>
      </c>
      <c r="E42" s="27">
        <v>2163.8200000000002</v>
      </c>
      <c r="F42" s="105">
        <v>2163.8200000000002</v>
      </c>
      <c r="G42" s="184">
        <f t="shared" si="2"/>
        <v>2574.9458</v>
      </c>
      <c r="H42" s="281">
        <f t="shared" si="5"/>
        <v>11.266011830947502</v>
      </c>
    </row>
    <row r="43" spans="1:8" x14ac:dyDescent="0.2">
      <c r="A43" s="62"/>
      <c r="B43" s="186" t="s">
        <v>234</v>
      </c>
      <c r="C43" s="223"/>
      <c r="D43" s="224"/>
      <c r="E43" s="189"/>
      <c r="F43" s="190">
        <f>SUM(F44:F74)</f>
        <v>241160.35</v>
      </c>
      <c r="G43" s="190">
        <f t="shared" si="2"/>
        <v>286980.81650000002</v>
      </c>
      <c r="H43" s="189">
        <f>SUM(H44:H74)</f>
        <v>1255.6106128307531</v>
      </c>
    </row>
    <row r="44" spans="1:8" ht="141" customHeight="1" x14ac:dyDescent="0.2">
      <c r="A44" s="61">
        <v>33</v>
      </c>
      <c r="B44" s="94" t="s">
        <v>283</v>
      </c>
      <c r="C44" s="61" t="s">
        <v>66</v>
      </c>
      <c r="D44" s="75">
        <v>1</v>
      </c>
      <c r="E44" s="38">
        <v>15462.72</v>
      </c>
      <c r="F44" s="106">
        <v>15462.72</v>
      </c>
      <c r="G44" s="184">
        <f t="shared" si="2"/>
        <v>18400.636799999997</v>
      </c>
      <c r="H44" s="281">
        <f t="shared" si="5"/>
        <v>80.507244807159793</v>
      </c>
    </row>
    <row r="45" spans="1:8" ht="38.25" x14ac:dyDescent="0.2">
      <c r="A45" s="61">
        <v>34</v>
      </c>
      <c r="B45" s="9" t="s">
        <v>16</v>
      </c>
      <c r="C45" s="74" t="s">
        <v>66</v>
      </c>
      <c r="D45" s="75">
        <v>2</v>
      </c>
      <c r="E45" s="38">
        <v>7462.38</v>
      </c>
      <c r="F45" s="106">
        <v>14924.76</v>
      </c>
      <c r="G45" s="184">
        <f t="shared" si="2"/>
        <v>17760.464400000001</v>
      </c>
      <c r="H45" s="281">
        <f t="shared" si="5"/>
        <v>77.706335431806721</v>
      </c>
    </row>
    <row r="46" spans="1:8" ht="37.5" customHeight="1" x14ac:dyDescent="0.2">
      <c r="A46" s="61">
        <v>35</v>
      </c>
      <c r="B46" s="9" t="s">
        <v>30</v>
      </c>
      <c r="C46" s="74" t="s">
        <v>66</v>
      </c>
      <c r="D46" s="75">
        <v>12</v>
      </c>
      <c r="E46" s="38">
        <v>5190.2700000000004</v>
      </c>
      <c r="F46" s="106">
        <v>62283.240000000005</v>
      </c>
      <c r="G46" s="184">
        <f t="shared" si="2"/>
        <v>74117.055600000007</v>
      </c>
      <c r="H46" s="281">
        <f t="shared" si="5"/>
        <v>324.28007815333194</v>
      </c>
    </row>
    <row r="47" spans="1:8" ht="127.5" x14ac:dyDescent="0.2">
      <c r="A47" s="61">
        <v>36</v>
      </c>
      <c r="B47" s="9" t="s">
        <v>31</v>
      </c>
      <c r="C47" s="63" t="s">
        <v>12</v>
      </c>
      <c r="D47" s="12">
        <v>1</v>
      </c>
      <c r="E47" s="45">
        <v>7241.57</v>
      </c>
      <c r="F47" s="45">
        <v>7241.57</v>
      </c>
      <c r="G47" s="184">
        <f t="shared" si="2"/>
        <v>8617.4682999999986</v>
      </c>
      <c r="H47" s="281">
        <f t="shared" si="5"/>
        <v>37.703511980957053</v>
      </c>
    </row>
    <row r="48" spans="1:8" ht="114.75" x14ac:dyDescent="0.2">
      <c r="A48" s="61">
        <v>37</v>
      </c>
      <c r="B48" s="9" t="s">
        <v>32</v>
      </c>
      <c r="C48" s="63" t="s">
        <v>12</v>
      </c>
      <c r="D48" s="12">
        <v>1</v>
      </c>
      <c r="E48" s="45">
        <v>5212.47</v>
      </c>
      <c r="F48" s="45">
        <v>5212.47</v>
      </c>
      <c r="G48" s="184">
        <f t="shared" si="2"/>
        <v>6202.8392999999996</v>
      </c>
      <c r="H48" s="281">
        <f t="shared" si="5"/>
        <v>27.138924997670287</v>
      </c>
    </row>
    <row r="49" spans="1:8" ht="114.75" x14ac:dyDescent="0.2">
      <c r="A49" s="61">
        <v>38</v>
      </c>
      <c r="B49" s="9" t="s">
        <v>33</v>
      </c>
      <c r="C49" s="63" t="s">
        <v>12</v>
      </c>
      <c r="D49" s="12">
        <v>1</v>
      </c>
      <c r="E49" s="45">
        <v>5212.47</v>
      </c>
      <c r="F49" s="40">
        <v>5212.47</v>
      </c>
      <c r="G49" s="184">
        <f t="shared" si="2"/>
        <v>6202.8392999999996</v>
      </c>
      <c r="H49" s="281">
        <f t="shared" si="5"/>
        <v>27.138924997670287</v>
      </c>
    </row>
    <row r="50" spans="1:8" ht="114.75" x14ac:dyDescent="0.2">
      <c r="A50" s="61">
        <v>39</v>
      </c>
      <c r="B50" s="9" t="s">
        <v>34</v>
      </c>
      <c r="C50" s="63" t="s">
        <v>12</v>
      </c>
      <c r="D50" s="12">
        <v>1</v>
      </c>
      <c r="E50" s="45">
        <v>1746.36</v>
      </c>
      <c r="F50" s="40">
        <v>1746.36</v>
      </c>
      <c r="G50" s="184">
        <f t="shared" si="2"/>
        <v>2078.1683999999996</v>
      </c>
      <c r="H50" s="281">
        <f t="shared" si="5"/>
        <v>9.0924903277968934</v>
      </c>
    </row>
    <row r="51" spans="1:8" ht="127.5" x14ac:dyDescent="0.2">
      <c r="A51" s="61">
        <v>40</v>
      </c>
      <c r="B51" s="9" t="s">
        <v>35</v>
      </c>
      <c r="C51" s="63" t="s">
        <v>12</v>
      </c>
      <c r="D51" s="12">
        <v>1</v>
      </c>
      <c r="E51" s="45">
        <v>13498.53</v>
      </c>
      <c r="F51" s="40">
        <v>13498.53</v>
      </c>
      <c r="G51" s="184">
        <f t="shared" si="2"/>
        <v>16063.250700000001</v>
      </c>
      <c r="H51" s="281">
        <f t="shared" si="5"/>
        <v>70.280614228725014</v>
      </c>
    </row>
    <row r="52" spans="1:8" ht="125.25" customHeight="1" x14ac:dyDescent="0.2">
      <c r="A52" s="61">
        <v>41</v>
      </c>
      <c r="B52" s="9" t="s">
        <v>36</v>
      </c>
      <c r="C52" s="63" t="s">
        <v>12</v>
      </c>
      <c r="D52" s="12">
        <v>1</v>
      </c>
      <c r="E52" s="45">
        <v>14050.71</v>
      </c>
      <c r="F52" s="40">
        <v>14050.71</v>
      </c>
      <c r="G52" s="184">
        <f t="shared" si="2"/>
        <v>16720.344899999996</v>
      </c>
      <c r="H52" s="281">
        <f t="shared" si="5"/>
        <v>73.155560579536342</v>
      </c>
    </row>
    <row r="53" spans="1:8" ht="127.5" x14ac:dyDescent="0.2">
      <c r="A53" s="61">
        <v>42</v>
      </c>
      <c r="B53" s="9" t="s">
        <v>37</v>
      </c>
      <c r="C53" s="63" t="s">
        <v>12</v>
      </c>
      <c r="D53" s="12">
        <v>1</v>
      </c>
      <c r="E53" s="45">
        <v>7241.57</v>
      </c>
      <c r="F53" s="40">
        <v>7241.57</v>
      </c>
      <c r="G53" s="184">
        <f t="shared" si="2"/>
        <v>8617.4682999999986</v>
      </c>
      <c r="H53" s="281">
        <f t="shared" si="5"/>
        <v>37.703511980957053</v>
      </c>
    </row>
    <row r="54" spans="1:8" ht="153" x14ac:dyDescent="0.2">
      <c r="A54" s="320">
        <v>43</v>
      </c>
      <c r="B54" s="55" t="s">
        <v>17</v>
      </c>
      <c r="C54" s="335" t="s">
        <v>12</v>
      </c>
      <c r="D54" s="332">
        <v>1</v>
      </c>
      <c r="E54" s="327">
        <v>75675.600000000006</v>
      </c>
      <c r="F54" s="338">
        <f t="shared" ref="F54" si="6">D54*E54</f>
        <v>75675.600000000006</v>
      </c>
      <c r="G54" s="356">
        <f>F54*1.19</f>
        <v>90053.964000000007</v>
      </c>
      <c r="H54" s="347">
        <f t="shared" si="5"/>
        <v>394.00791420453214</v>
      </c>
    </row>
    <row r="55" spans="1:8" ht="25.5" x14ac:dyDescent="0.2">
      <c r="A55" s="321"/>
      <c r="B55" s="96" t="s">
        <v>18</v>
      </c>
      <c r="C55" s="336"/>
      <c r="D55" s="333"/>
      <c r="E55" s="327"/>
      <c r="F55" s="339"/>
      <c r="G55" s="356"/>
      <c r="H55" s="348"/>
    </row>
    <row r="56" spans="1:8" ht="25.5" x14ac:dyDescent="0.2">
      <c r="A56" s="321"/>
      <c r="B56" s="96" t="s">
        <v>19</v>
      </c>
      <c r="C56" s="336"/>
      <c r="D56" s="333"/>
      <c r="E56" s="327"/>
      <c r="F56" s="339"/>
      <c r="G56" s="356"/>
      <c r="H56" s="348"/>
    </row>
    <row r="57" spans="1:8" x14ac:dyDescent="0.2">
      <c r="A57" s="321"/>
      <c r="B57" s="96" t="s">
        <v>20</v>
      </c>
      <c r="C57" s="336"/>
      <c r="D57" s="333"/>
      <c r="E57" s="327"/>
      <c r="F57" s="339"/>
      <c r="G57" s="356"/>
      <c r="H57" s="348"/>
    </row>
    <row r="58" spans="1:8" x14ac:dyDescent="0.2">
      <c r="A58" s="321"/>
      <c r="B58" s="96" t="s">
        <v>21</v>
      </c>
      <c r="C58" s="336"/>
      <c r="D58" s="333"/>
      <c r="E58" s="327"/>
      <c r="F58" s="339"/>
      <c r="G58" s="356"/>
      <c r="H58" s="348"/>
    </row>
    <row r="59" spans="1:8" x14ac:dyDescent="0.2">
      <c r="A59" s="321"/>
      <c r="B59" s="96" t="s">
        <v>22</v>
      </c>
      <c r="C59" s="336"/>
      <c r="D59" s="333"/>
      <c r="E59" s="327"/>
      <c r="F59" s="339"/>
      <c r="G59" s="356"/>
      <c r="H59" s="348"/>
    </row>
    <row r="60" spans="1:8" ht="25.5" x14ac:dyDescent="0.2">
      <c r="A60" s="321"/>
      <c r="B60" s="96" t="s">
        <v>23</v>
      </c>
      <c r="C60" s="336"/>
      <c r="D60" s="333"/>
      <c r="E60" s="327"/>
      <c r="F60" s="339"/>
      <c r="G60" s="356"/>
      <c r="H60" s="348"/>
    </row>
    <row r="61" spans="1:8" ht="25.5" x14ac:dyDescent="0.2">
      <c r="A61" s="321"/>
      <c r="B61" s="96" t="s">
        <v>24</v>
      </c>
      <c r="C61" s="336"/>
      <c r="D61" s="333"/>
      <c r="E61" s="327"/>
      <c r="F61" s="339"/>
      <c r="G61" s="356"/>
      <c r="H61" s="348"/>
    </row>
    <row r="62" spans="1:8" ht="25.5" x14ac:dyDescent="0.2">
      <c r="A62" s="321"/>
      <c r="B62" s="96" t="s">
        <v>25</v>
      </c>
      <c r="C62" s="336"/>
      <c r="D62" s="333"/>
      <c r="E62" s="327"/>
      <c r="F62" s="339"/>
      <c r="G62" s="356"/>
      <c r="H62" s="348"/>
    </row>
    <row r="63" spans="1:8" ht="25.5" x14ac:dyDescent="0.2">
      <c r="A63" s="321"/>
      <c r="B63" s="96" t="s">
        <v>26</v>
      </c>
      <c r="C63" s="336"/>
      <c r="D63" s="333"/>
      <c r="E63" s="327"/>
      <c r="F63" s="339"/>
      <c r="G63" s="356"/>
      <c r="H63" s="348"/>
    </row>
    <row r="64" spans="1:8" x14ac:dyDescent="0.2">
      <c r="A64" s="321"/>
      <c r="B64" s="96" t="s">
        <v>27</v>
      </c>
      <c r="C64" s="336"/>
      <c r="D64" s="333"/>
      <c r="E64" s="327"/>
      <c r="F64" s="339"/>
      <c r="G64" s="356"/>
      <c r="H64" s="348"/>
    </row>
    <row r="65" spans="1:8" ht="38.25" x14ac:dyDescent="0.2">
      <c r="A65" s="321"/>
      <c r="B65" s="96" t="s">
        <v>28</v>
      </c>
      <c r="C65" s="336"/>
      <c r="D65" s="333"/>
      <c r="E65" s="327"/>
      <c r="F65" s="339"/>
      <c r="G65" s="356"/>
      <c r="H65" s="348"/>
    </row>
    <row r="66" spans="1:8" ht="25.5" x14ac:dyDescent="0.2">
      <c r="A66" s="322"/>
      <c r="B66" s="97" t="s">
        <v>29</v>
      </c>
      <c r="C66" s="337"/>
      <c r="D66" s="334"/>
      <c r="E66" s="327"/>
      <c r="F66" s="340"/>
      <c r="G66" s="356"/>
      <c r="H66" s="349"/>
    </row>
    <row r="67" spans="1:8" ht="25.5" x14ac:dyDescent="0.2">
      <c r="A67" s="61">
        <v>44</v>
      </c>
      <c r="B67" s="56" t="s">
        <v>183</v>
      </c>
      <c r="C67" s="76" t="s">
        <v>12</v>
      </c>
      <c r="D67" s="43">
        <v>1</v>
      </c>
      <c r="E67" s="45">
        <v>6574.5</v>
      </c>
      <c r="F67" s="107">
        <v>6574.5</v>
      </c>
      <c r="G67" s="184">
        <f>F67*1.19</f>
        <v>7823.6549999999997</v>
      </c>
      <c r="H67" s="281">
        <f t="shared" ref="H67:H74" si="7">G67/48382917.93*211686.99</f>
        <v>34.230386438134566</v>
      </c>
    </row>
    <row r="68" spans="1:8" ht="25.5" x14ac:dyDescent="0.2">
      <c r="A68" s="61">
        <v>45</v>
      </c>
      <c r="B68" s="56" t="s">
        <v>183</v>
      </c>
      <c r="C68" s="76" t="s">
        <v>12</v>
      </c>
      <c r="D68" s="43">
        <v>1</v>
      </c>
      <c r="E68" s="45">
        <v>5064.8</v>
      </c>
      <c r="F68" s="107">
        <v>5064.8</v>
      </c>
      <c r="G68" s="184">
        <f t="shared" ref="G68:G75" si="8">F68*1.19</f>
        <v>6027.1120000000001</v>
      </c>
      <c r="H68" s="281">
        <f t="shared" si="7"/>
        <v>26.370075478266635</v>
      </c>
    </row>
    <row r="69" spans="1:8" x14ac:dyDescent="0.2">
      <c r="A69" s="61">
        <v>46</v>
      </c>
      <c r="B69" s="56" t="s">
        <v>184</v>
      </c>
      <c r="C69" s="76" t="s">
        <v>12</v>
      </c>
      <c r="D69" s="43">
        <v>1</v>
      </c>
      <c r="E69" s="45">
        <v>1753.2</v>
      </c>
      <c r="F69" s="107">
        <v>1753.2</v>
      </c>
      <c r="G69" s="184">
        <f t="shared" si="8"/>
        <v>2086.308</v>
      </c>
      <c r="H69" s="281">
        <f t="shared" si="7"/>
        <v>9.1281030501692175</v>
      </c>
    </row>
    <row r="70" spans="1:8" x14ac:dyDescent="0.2">
      <c r="A70" s="61">
        <v>47</v>
      </c>
      <c r="B70" s="56" t="s">
        <v>185</v>
      </c>
      <c r="C70" s="76" t="s">
        <v>12</v>
      </c>
      <c r="D70" s="43">
        <v>1</v>
      </c>
      <c r="E70" s="45">
        <v>1772.68</v>
      </c>
      <c r="F70" s="107">
        <v>1772.68</v>
      </c>
      <c r="G70" s="184">
        <f t="shared" si="8"/>
        <v>2109.4892</v>
      </c>
      <c r="H70" s="281">
        <f t="shared" si="7"/>
        <v>9.2295264173933216</v>
      </c>
    </row>
    <row r="71" spans="1:8" ht="38.25" x14ac:dyDescent="0.2">
      <c r="A71" s="61">
        <v>48</v>
      </c>
      <c r="B71" s="56" t="s">
        <v>186</v>
      </c>
      <c r="C71" s="76" t="s">
        <v>12</v>
      </c>
      <c r="D71" s="43">
        <v>1</v>
      </c>
      <c r="E71" s="45">
        <v>136.36000000000001</v>
      </c>
      <c r="F71" s="107">
        <v>136.36000000000001</v>
      </c>
      <c r="G71" s="184">
        <f t="shared" si="8"/>
        <v>162.26840000000001</v>
      </c>
      <c r="H71" s="282">
        <f t="shared" si="7"/>
        <v>0.70996357056871706</v>
      </c>
    </row>
    <row r="72" spans="1:8" x14ac:dyDescent="0.2">
      <c r="A72" s="61">
        <v>49</v>
      </c>
      <c r="B72" s="56" t="s">
        <v>187</v>
      </c>
      <c r="C72" s="76" t="s">
        <v>12</v>
      </c>
      <c r="D72" s="43">
        <v>1</v>
      </c>
      <c r="E72" s="45">
        <v>730.5</v>
      </c>
      <c r="F72" s="107">
        <v>730.5</v>
      </c>
      <c r="G72" s="184">
        <f t="shared" si="8"/>
        <v>869.29499999999996</v>
      </c>
      <c r="H72" s="281">
        <f t="shared" si="7"/>
        <v>3.8033762709038408</v>
      </c>
    </row>
    <row r="73" spans="1:8" ht="38.25" x14ac:dyDescent="0.2">
      <c r="A73" s="61">
        <v>50</v>
      </c>
      <c r="B73" s="56" t="s">
        <v>188</v>
      </c>
      <c r="C73" s="76" t="s">
        <v>12</v>
      </c>
      <c r="D73" s="43">
        <v>1</v>
      </c>
      <c r="E73" s="45">
        <v>262.98</v>
      </c>
      <c r="F73" s="107">
        <v>262.98</v>
      </c>
      <c r="G73" s="184">
        <f t="shared" si="8"/>
        <v>312.94620000000003</v>
      </c>
      <c r="H73" s="281">
        <f t="shared" si="7"/>
        <v>1.369215457525383</v>
      </c>
    </row>
    <row r="74" spans="1:8" x14ac:dyDescent="0.2">
      <c r="A74" s="61">
        <v>51</v>
      </c>
      <c r="B74" s="56" t="s">
        <v>189</v>
      </c>
      <c r="C74" s="76" t="s">
        <v>12</v>
      </c>
      <c r="D74" s="43">
        <v>1</v>
      </c>
      <c r="E74" s="45">
        <v>2315.33</v>
      </c>
      <c r="F74" s="107">
        <v>2315.33</v>
      </c>
      <c r="G74" s="184">
        <f t="shared" si="8"/>
        <v>2755.2426999999998</v>
      </c>
      <c r="H74" s="281">
        <f t="shared" si="7"/>
        <v>12.054854457647899</v>
      </c>
    </row>
    <row r="75" spans="1:8" x14ac:dyDescent="0.2">
      <c r="A75" s="64"/>
      <c r="B75" s="198" t="s">
        <v>235</v>
      </c>
      <c r="C75" s="225"/>
      <c r="D75" s="224"/>
      <c r="E75" s="189"/>
      <c r="F75" s="190">
        <f>SUM(F76:F76)</f>
        <v>82908</v>
      </c>
      <c r="G75" s="190">
        <f t="shared" si="8"/>
        <v>98660.51999999999</v>
      </c>
      <c r="H75" s="189">
        <f>SUM(H76:H76)</f>
        <v>431.66368222874149</v>
      </c>
    </row>
    <row r="76" spans="1:8" ht="25.5" x14ac:dyDescent="0.2">
      <c r="A76" s="323">
        <v>52</v>
      </c>
      <c r="B76" s="57" t="s">
        <v>38</v>
      </c>
      <c r="C76" s="335" t="s">
        <v>12</v>
      </c>
      <c r="D76" s="329">
        <v>1</v>
      </c>
      <c r="E76" s="341">
        <v>82908</v>
      </c>
      <c r="F76" s="344">
        <f>D76*E76</f>
        <v>82908</v>
      </c>
      <c r="G76" s="353">
        <f>F76*1.19</f>
        <v>98660.51999999999</v>
      </c>
      <c r="H76" s="350">
        <f>G76/48382917.93*211686.99</f>
        <v>431.66368222874149</v>
      </c>
    </row>
    <row r="77" spans="1:8" x14ac:dyDescent="0.2">
      <c r="A77" s="324"/>
      <c r="B77" s="98" t="s">
        <v>237</v>
      </c>
      <c r="C77" s="336"/>
      <c r="D77" s="330"/>
      <c r="E77" s="342"/>
      <c r="F77" s="345"/>
      <c r="G77" s="353"/>
      <c r="H77" s="351"/>
    </row>
    <row r="78" spans="1:8" x14ac:dyDescent="0.2">
      <c r="A78" s="324"/>
      <c r="B78" s="98" t="s">
        <v>238</v>
      </c>
      <c r="C78" s="336"/>
      <c r="D78" s="330"/>
      <c r="E78" s="342"/>
      <c r="F78" s="345"/>
      <c r="G78" s="353"/>
      <c r="H78" s="351"/>
    </row>
    <row r="79" spans="1:8" ht="25.5" x14ac:dyDescent="0.2">
      <c r="A79" s="324"/>
      <c r="B79" s="98" t="s">
        <v>239</v>
      </c>
      <c r="C79" s="336"/>
      <c r="D79" s="330"/>
      <c r="E79" s="342"/>
      <c r="F79" s="345"/>
      <c r="G79" s="353"/>
      <c r="H79" s="351"/>
    </row>
    <row r="80" spans="1:8" ht="25.5" x14ac:dyDescent="0.2">
      <c r="A80" s="324"/>
      <c r="B80" s="98" t="s">
        <v>240</v>
      </c>
      <c r="C80" s="336"/>
      <c r="D80" s="330"/>
      <c r="E80" s="342"/>
      <c r="F80" s="345"/>
      <c r="G80" s="353"/>
      <c r="H80" s="351"/>
    </row>
    <row r="81" spans="1:8" ht="25.5" x14ac:dyDescent="0.2">
      <c r="A81" s="325"/>
      <c r="B81" s="99" t="s">
        <v>241</v>
      </c>
      <c r="C81" s="337"/>
      <c r="D81" s="331"/>
      <c r="E81" s="343"/>
      <c r="F81" s="346"/>
      <c r="G81" s="353"/>
      <c r="H81" s="352"/>
    </row>
    <row r="82" spans="1:8" x14ac:dyDescent="0.2">
      <c r="A82" s="65"/>
      <c r="B82" s="200" t="s">
        <v>152</v>
      </c>
      <c r="C82" s="201"/>
      <c r="D82" s="202"/>
      <c r="E82" s="203"/>
      <c r="F82" s="190">
        <f>SUM(F83:F86)</f>
        <v>97907.28</v>
      </c>
      <c r="G82" s="190">
        <f>F82*1.19</f>
        <v>116509.6632</v>
      </c>
      <c r="H82" s="189">
        <f>SUM(H83:H86)</f>
        <v>509.75800889902564</v>
      </c>
    </row>
    <row r="83" spans="1:8" x14ac:dyDescent="0.2">
      <c r="A83" s="61">
        <v>53</v>
      </c>
      <c r="B83" s="35" t="s">
        <v>148</v>
      </c>
      <c r="C83" s="36" t="s">
        <v>11</v>
      </c>
      <c r="D83" s="44">
        <v>3</v>
      </c>
      <c r="E83" s="47">
        <v>2800.17</v>
      </c>
      <c r="F83" s="108">
        <v>8400.51</v>
      </c>
      <c r="G83" s="185">
        <f>F83*1.19</f>
        <v>9996.6069000000007</v>
      </c>
      <c r="H83" s="281">
        <f t="shared" ref="H83:H89" si="9">G83/48382917.93*211686.99</f>
        <v>43.737577546188128</v>
      </c>
    </row>
    <row r="84" spans="1:8" x14ac:dyDescent="0.2">
      <c r="A84" s="61">
        <v>54</v>
      </c>
      <c r="B84" s="35" t="s">
        <v>149</v>
      </c>
      <c r="C84" s="36" t="s">
        <v>11</v>
      </c>
      <c r="D84" s="44">
        <v>9</v>
      </c>
      <c r="E84" s="47">
        <v>2917.67</v>
      </c>
      <c r="F84" s="108">
        <v>26259.03</v>
      </c>
      <c r="G84" s="185">
        <f t="shared" ref="G84:G146" si="10">F84*1.19</f>
        <v>31248.245699999996</v>
      </c>
      <c r="H84" s="281">
        <f t="shared" si="9"/>
        <v>136.71864695270648</v>
      </c>
    </row>
    <row r="85" spans="1:8" x14ac:dyDescent="0.2">
      <c r="A85" s="61">
        <v>55</v>
      </c>
      <c r="B85" s="35" t="s">
        <v>150</v>
      </c>
      <c r="C85" s="36" t="s">
        <v>11</v>
      </c>
      <c r="D85" s="44">
        <v>8</v>
      </c>
      <c r="E85" s="47">
        <v>3957.17</v>
      </c>
      <c r="F85" s="108">
        <v>31657.360000000001</v>
      </c>
      <c r="G85" s="185">
        <f t="shared" si="10"/>
        <v>37672.258399999999</v>
      </c>
      <c r="H85" s="281">
        <f t="shared" si="9"/>
        <v>164.82525916969254</v>
      </c>
    </row>
    <row r="86" spans="1:8" x14ac:dyDescent="0.2">
      <c r="A86" s="61">
        <v>56</v>
      </c>
      <c r="B86" s="35" t="s">
        <v>151</v>
      </c>
      <c r="C86" s="36" t="s">
        <v>11</v>
      </c>
      <c r="D86" s="44">
        <v>2</v>
      </c>
      <c r="E86" s="47">
        <v>15795.19</v>
      </c>
      <c r="F86" s="108">
        <v>31590.38</v>
      </c>
      <c r="G86" s="185">
        <f t="shared" si="10"/>
        <v>37592.552199999998</v>
      </c>
      <c r="H86" s="281">
        <f t="shared" si="9"/>
        <v>164.47652523043845</v>
      </c>
    </row>
    <row r="87" spans="1:8" ht="25.5" x14ac:dyDescent="0.2">
      <c r="A87" s="66"/>
      <c r="B87" s="226" t="s">
        <v>157</v>
      </c>
      <c r="C87" s="227"/>
      <c r="D87" s="228"/>
      <c r="E87" s="203"/>
      <c r="F87" s="190">
        <f>SUM(F88:F89)</f>
        <v>189000</v>
      </c>
      <c r="G87" s="229">
        <f t="shared" si="10"/>
        <v>224910</v>
      </c>
      <c r="H87" s="189">
        <f>SUM(H88:H89)</f>
        <v>984.0357497615687</v>
      </c>
    </row>
    <row r="88" spans="1:8" ht="25.5" x14ac:dyDescent="0.2">
      <c r="A88" s="61">
        <v>57</v>
      </c>
      <c r="B88" s="35" t="s">
        <v>176</v>
      </c>
      <c r="C88" s="36" t="s">
        <v>113</v>
      </c>
      <c r="D88" s="44">
        <v>1</v>
      </c>
      <c r="E88" s="47">
        <v>83160</v>
      </c>
      <c r="F88" s="108">
        <v>83160</v>
      </c>
      <c r="G88" s="185">
        <f t="shared" si="10"/>
        <v>98960.4</v>
      </c>
      <c r="H88" s="281">
        <f t="shared" si="9"/>
        <v>432.97572989509018</v>
      </c>
    </row>
    <row r="89" spans="1:8" ht="25.5" x14ac:dyDescent="0.2">
      <c r="A89" s="61">
        <v>58</v>
      </c>
      <c r="B89" s="35" t="s">
        <v>177</v>
      </c>
      <c r="C89" s="36" t="s">
        <v>113</v>
      </c>
      <c r="D89" s="44">
        <v>1</v>
      </c>
      <c r="E89" s="47">
        <v>105840</v>
      </c>
      <c r="F89" s="108">
        <v>105840</v>
      </c>
      <c r="G89" s="185">
        <f t="shared" si="10"/>
        <v>125949.59999999999</v>
      </c>
      <c r="H89" s="281">
        <f t="shared" si="9"/>
        <v>551.06001986647846</v>
      </c>
    </row>
    <row r="90" spans="1:8" x14ac:dyDescent="0.2">
      <c r="A90" s="62"/>
      <c r="B90" s="186" t="s">
        <v>236</v>
      </c>
      <c r="C90" s="187"/>
      <c r="D90" s="188"/>
      <c r="E90" s="189"/>
      <c r="F90" s="190">
        <f>SUM(F91:F140)</f>
        <v>1981741.95</v>
      </c>
      <c r="G90" s="229">
        <f t="shared" si="10"/>
        <v>2358272.9205</v>
      </c>
      <c r="H90" s="189">
        <f>SUM(H91:H140)</f>
        <v>10318.015479376738</v>
      </c>
    </row>
    <row r="91" spans="1:8" ht="25.5" x14ac:dyDescent="0.2">
      <c r="A91" s="67">
        <v>59</v>
      </c>
      <c r="B91" s="20" t="s">
        <v>304</v>
      </c>
      <c r="C91" s="18" t="s">
        <v>12</v>
      </c>
      <c r="D91" s="79">
        <v>4400</v>
      </c>
      <c r="E91" s="28">
        <v>124.52</v>
      </c>
      <c r="F91" s="109">
        <v>547911.86</v>
      </c>
      <c r="G91" s="185">
        <f t="shared" si="10"/>
        <v>652015.11339999991</v>
      </c>
      <c r="H91" s="281">
        <f t="shared" ref="H91:H157" si="11">G91/48382917.93*211686.99</f>
        <v>2852.724116181776</v>
      </c>
    </row>
    <row r="92" spans="1:8" ht="25.5" x14ac:dyDescent="0.2">
      <c r="A92" s="67">
        <v>60</v>
      </c>
      <c r="B92" s="20" t="s">
        <v>305</v>
      </c>
      <c r="C92" s="18" t="s">
        <v>12</v>
      </c>
      <c r="D92" s="80">
        <v>202</v>
      </c>
      <c r="E92" s="29">
        <v>152.25</v>
      </c>
      <c r="F92" s="109">
        <v>30753.58</v>
      </c>
      <c r="G92" s="185">
        <f t="shared" si="10"/>
        <v>36596.760199999997</v>
      </c>
      <c r="H92" s="281">
        <f t="shared" si="11"/>
        <v>160.11969393202321</v>
      </c>
    </row>
    <row r="93" spans="1:8" ht="25.5" x14ac:dyDescent="0.2">
      <c r="A93" s="67">
        <v>61</v>
      </c>
      <c r="B93" s="20" t="s">
        <v>306</v>
      </c>
      <c r="C93" s="18" t="s">
        <v>12</v>
      </c>
      <c r="D93" s="80">
        <v>206</v>
      </c>
      <c r="E93" s="29">
        <v>883.05</v>
      </c>
      <c r="F93" s="109">
        <v>181907.36</v>
      </c>
      <c r="G93" s="185">
        <f t="shared" si="10"/>
        <v>216469.75839999996</v>
      </c>
      <c r="H93" s="281">
        <f t="shared" si="11"/>
        <v>947.10764753834701</v>
      </c>
    </row>
    <row r="94" spans="1:8" ht="38.25" x14ac:dyDescent="0.2">
      <c r="A94" s="67">
        <v>62</v>
      </c>
      <c r="B94" s="20" t="s">
        <v>307</v>
      </c>
      <c r="C94" s="18" t="s">
        <v>12</v>
      </c>
      <c r="D94" s="80">
        <v>5</v>
      </c>
      <c r="E94" s="29">
        <v>883.05</v>
      </c>
      <c r="F94" s="109">
        <v>4415.2299999999996</v>
      </c>
      <c r="G94" s="185">
        <f t="shared" si="10"/>
        <v>5254.1236999999992</v>
      </c>
      <c r="H94" s="281">
        <f t="shared" si="11"/>
        <v>22.988064356718365</v>
      </c>
    </row>
    <row r="95" spans="1:8" ht="25.5" x14ac:dyDescent="0.2">
      <c r="A95" s="67">
        <v>63</v>
      </c>
      <c r="B95" s="265" t="s">
        <v>308</v>
      </c>
      <c r="C95" s="18" t="s">
        <v>12</v>
      </c>
      <c r="D95" s="100">
        <v>167</v>
      </c>
      <c r="E95" s="29">
        <v>747.6</v>
      </c>
      <c r="F95" s="110">
        <v>124849.2</v>
      </c>
      <c r="G95" s="185">
        <f t="shared" si="10"/>
        <v>148570.54799999998</v>
      </c>
      <c r="H95" s="281">
        <f t="shared" si="11"/>
        <v>650.03214883138639</v>
      </c>
    </row>
    <row r="96" spans="1:8" x14ac:dyDescent="0.2">
      <c r="A96" s="67">
        <v>64</v>
      </c>
      <c r="B96" s="265" t="s">
        <v>39</v>
      </c>
      <c r="C96" s="18" t="s">
        <v>12</v>
      </c>
      <c r="D96" s="100">
        <v>10</v>
      </c>
      <c r="E96" s="29">
        <v>556.5</v>
      </c>
      <c r="F96" s="110">
        <v>5565</v>
      </c>
      <c r="G96" s="185">
        <f t="shared" si="10"/>
        <v>6622.3499999999995</v>
      </c>
      <c r="H96" s="281">
        <f t="shared" si="11"/>
        <v>28.974385965201748</v>
      </c>
    </row>
    <row r="97" spans="1:8" x14ac:dyDescent="0.2">
      <c r="A97" s="67">
        <v>65</v>
      </c>
      <c r="B97" s="265" t="s">
        <v>309</v>
      </c>
      <c r="C97" s="18" t="s">
        <v>12</v>
      </c>
      <c r="D97" s="100">
        <v>4</v>
      </c>
      <c r="E97" s="29">
        <v>22090.17</v>
      </c>
      <c r="F97" s="110">
        <v>88360.68</v>
      </c>
      <c r="G97" s="185">
        <f t="shared" si="10"/>
        <v>105149.20919999998</v>
      </c>
      <c r="H97" s="281">
        <f t="shared" si="11"/>
        <v>460.05326980551348</v>
      </c>
    </row>
    <row r="98" spans="1:8" ht="25.5" x14ac:dyDescent="0.2">
      <c r="A98" s="67">
        <v>66</v>
      </c>
      <c r="B98" s="42" t="s">
        <v>164</v>
      </c>
      <c r="C98" s="18" t="s">
        <v>12</v>
      </c>
      <c r="D98" s="100">
        <v>1</v>
      </c>
      <c r="E98" s="29">
        <v>1481.29</v>
      </c>
      <c r="F98" s="110">
        <v>1481.29</v>
      </c>
      <c r="G98" s="185">
        <f t="shared" si="10"/>
        <v>1762.7350999999999</v>
      </c>
      <c r="H98" s="281">
        <f t="shared" si="11"/>
        <v>7.7123932051021908</v>
      </c>
    </row>
    <row r="99" spans="1:8" ht="25.5" x14ac:dyDescent="0.2">
      <c r="A99" s="67">
        <v>67</v>
      </c>
      <c r="B99" s="20" t="s">
        <v>165</v>
      </c>
      <c r="C99" s="18" t="s">
        <v>12</v>
      </c>
      <c r="D99" s="80">
        <v>1</v>
      </c>
      <c r="E99" s="29">
        <v>1481.29</v>
      </c>
      <c r="F99" s="110">
        <v>1481.29</v>
      </c>
      <c r="G99" s="185">
        <f t="shared" si="10"/>
        <v>1762.7350999999999</v>
      </c>
      <c r="H99" s="281">
        <f t="shared" si="11"/>
        <v>7.7123932051021908</v>
      </c>
    </row>
    <row r="100" spans="1:8" x14ac:dyDescent="0.2">
      <c r="A100" s="67">
        <v>68</v>
      </c>
      <c r="B100" s="20" t="s">
        <v>153</v>
      </c>
      <c r="C100" s="18" t="s">
        <v>12</v>
      </c>
      <c r="D100" s="81">
        <v>24</v>
      </c>
      <c r="E100" s="29">
        <v>820.05</v>
      </c>
      <c r="F100" s="110">
        <v>19681.199999999997</v>
      </c>
      <c r="G100" s="185">
        <f t="shared" si="10"/>
        <v>23420.627999999997</v>
      </c>
      <c r="H100" s="281">
        <f t="shared" si="11"/>
        <v>102.47092274183801</v>
      </c>
    </row>
    <row r="101" spans="1:8" x14ac:dyDescent="0.2">
      <c r="A101" s="67">
        <v>69</v>
      </c>
      <c r="B101" s="20" t="s">
        <v>40</v>
      </c>
      <c r="C101" s="18" t="s">
        <v>12</v>
      </c>
      <c r="D101" s="81">
        <v>24</v>
      </c>
      <c r="E101" s="29">
        <v>669.9</v>
      </c>
      <c r="F101" s="110">
        <v>16077.599999999999</v>
      </c>
      <c r="G101" s="185">
        <f t="shared" si="10"/>
        <v>19132.343999999997</v>
      </c>
      <c r="H101" s="281">
        <f t="shared" si="11"/>
        <v>83.708641113050774</v>
      </c>
    </row>
    <row r="102" spans="1:8" ht="25.5" x14ac:dyDescent="0.2">
      <c r="A102" s="67">
        <v>70</v>
      </c>
      <c r="B102" s="20" t="s">
        <v>154</v>
      </c>
      <c r="C102" s="18" t="s">
        <v>12</v>
      </c>
      <c r="D102" s="81">
        <v>2</v>
      </c>
      <c r="E102" s="29">
        <v>1144.8900000000001</v>
      </c>
      <c r="F102" s="110">
        <v>2289.7800000000002</v>
      </c>
      <c r="G102" s="185">
        <f t="shared" si="10"/>
        <v>2724.8382000000001</v>
      </c>
      <c r="H102" s="281">
        <f t="shared" si="11"/>
        <v>11.921827402587539</v>
      </c>
    </row>
    <row r="103" spans="1:8" ht="25.5" x14ac:dyDescent="0.2">
      <c r="A103" s="67">
        <v>71</v>
      </c>
      <c r="B103" s="20" t="s">
        <v>155</v>
      </c>
      <c r="C103" s="18" t="s">
        <v>12</v>
      </c>
      <c r="D103" s="81">
        <v>4</v>
      </c>
      <c r="E103" s="29">
        <v>1728.72</v>
      </c>
      <c r="F103" s="110">
        <v>6914.88</v>
      </c>
      <c r="G103" s="185">
        <f t="shared" si="10"/>
        <v>8228.7071999999989</v>
      </c>
      <c r="H103" s="281">
        <f t="shared" si="11"/>
        <v>36.002587964609923</v>
      </c>
    </row>
    <row r="104" spans="1:8" x14ac:dyDescent="0.2">
      <c r="A104" s="67">
        <v>72</v>
      </c>
      <c r="B104" s="20" t="s">
        <v>41</v>
      </c>
      <c r="C104" s="18" t="s">
        <v>12</v>
      </c>
      <c r="D104" s="81">
        <v>50</v>
      </c>
      <c r="E104" s="29">
        <v>1728.72</v>
      </c>
      <c r="F104" s="110">
        <v>86436</v>
      </c>
      <c r="G104" s="185">
        <f t="shared" si="10"/>
        <v>102858.84</v>
      </c>
      <c r="H104" s="281">
        <f t="shared" si="11"/>
        <v>450.03234955762406</v>
      </c>
    </row>
    <row r="105" spans="1:8" ht="25.5" x14ac:dyDescent="0.2">
      <c r="A105" s="67">
        <v>73</v>
      </c>
      <c r="B105" s="20" t="s">
        <v>42</v>
      </c>
      <c r="C105" s="18" t="s">
        <v>12</v>
      </c>
      <c r="D105" s="81">
        <v>109</v>
      </c>
      <c r="E105" s="29">
        <v>674.1</v>
      </c>
      <c r="F105" s="110">
        <v>73476.900000000009</v>
      </c>
      <c r="G105" s="185">
        <f t="shared" si="10"/>
        <v>87437.511000000013</v>
      </c>
      <c r="H105" s="281">
        <f t="shared" si="11"/>
        <v>382.56029831563927</v>
      </c>
    </row>
    <row r="106" spans="1:8" x14ac:dyDescent="0.2">
      <c r="A106" s="67">
        <v>74</v>
      </c>
      <c r="B106" s="20" t="s">
        <v>43</v>
      </c>
      <c r="C106" s="18" t="s">
        <v>12</v>
      </c>
      <c r="D106" s="81">
        <v>100</v>
      </c>
      <c r="E106" s="29">
        <v>220.5</v>
      </c>
      <c r="F106" s="110">
        <v>22050</v>
      </c>
      <c r="G106" s="185">
        <f t="shared" si="10"/>
        <v>26239.5</v>
      </c>
      <c r="H106" s="281">
        <f t="shared" si="11"/>
        <v>114.80417080551636</v>
      </c>
    </row>
    <row r="107" spans="1:8" ht="38.25" x14ac:dyDescent="0.2">
      <c r="A107" s="67">
        <v>75</v>
      </c>
      <c r="B107" s="20" t="s">
        <v>166</v>
      </c>
      <c r="C107" s="18" t="s">
        <v>12</v>
      </c>
      <c r="D107" s="81">
        <v>6</v>
      </c>
      <c r="E107" s="29">
        <v>3100.84</v>
      </c>
      <c r="F107" s="110">
        <v>18605.04</v>
      </c>
      <c r="G107" s="185">
        <f t="shared" si="10"/>
        <v>22139.997599999999</v>
      </c>
      <c r="H107" s="281">
        <f t="shared" si="11"/>
        <v>96.867854421925799</v>
      </c>
    </row>
    <row r="108" spans="1:8" ht="23.25" customHeight="1" x14ac:dyDescent="0.2">
      <c r="A108" s="67">
        <v>76</v>
      </c>
      <c r="B108" s="275" t="s">
        <v>44</v>
      </c>
      <c r="C108" s="18" t="s">
        <v>12</v>
      </c>
      <c r="D108" s="80">
        <v>52</v>
      </c>
      <c r="E108" s="29">
        <v>82.06</v>
      </c>
      <c r="F108" s="110">
        <v>4267.0600000000004</v>
      </c>
      <c r="G108" s="185">
        <f t="shared" si="10"/>
        <v>5077.8014000000003</v>
      </c>
      <c r="H108" s="281">
        <f t="shared" si="11"/>
        <v>22.216611568135448</v>
      </c>
    </row>
    <row r="109" spans="1:8" ht="25.5" x14ac:dyDescent="0.2">
      <c r="A109" s="67">
        <v>77</v>
      </c>
      <c r="B109" s="20" t="s">
        <v>45</v>
      </c>
      <c r="C109" s="18" t="s">
        <v>12</v>
      </c>
      <c r="D109" s="80">
        <v>2</v>
      </c>
      <c r="E109" s="29">
        <v>1614.9</v>
      </c>
      <c r="F109" s="110">
        <v>3229.8</v>
      </c>
      <c r="G109" s="185">
        <f t="shared" si="10"/>
        <v>3843.462</v>
      </c>
      <c r="H109" s="281">
        <f t="shared" si="11"/>
        <v>16.816077590369918</v>
      </c>
    </row>
    <row r="110" spans="1:8" x14ac:dyDescent="0.2">
      <c r="A110" s="67">
        <v>78</v>
      </c>
      <c r="B110" s="20" t="s">
        <v>46</v>
      </c>
      <c r="C110" s="18" t="s">
        <v>12</v>
      </c>
      <c r="D110" s="80">
        <v>2</v>
      </c>
      <c r="E110" s="29">
        <v>604.79999999999995</v>
      </c>
      <c r="F110" s="110">
        <v>1209.5999999999999</v>
      </c>
      <c r="G110" s="185">
        <f t="shared" si="10"/>
        <v>1439.4239999999998</v>
      </c>
      <c r="H110" s="281">
        <f t="shared" si="11"/>
        <v>6.2978287984740389</v>
      </c>
    </row>
    <row r="111" spans="1:8" ht="25.5" x14ac:dyDescent="0.2">
      <c r="A111" s="67">
        <v>79</v>
      </c>
      <c r="B111" s="20" t="s">
        <v>45</v>
      </c>
      <c r="C111" s="18" t="s">
        <v>12</v>
      </c>
      <c r="D111" s="80">
        <v>2</v>
      </c>
      <c r="E111" s="29">
        <v>1614.9</v>
      </c>
      <c r="F111" s="110">
        <v>3229.8</v>
      </c>
      <c r="G111" s="185">
        <f t="shared" si="10"/>
        <v>3843.462</v>
      </c>
      <c r="H111" s="281">
        <f t="shared" si="11"/>
        <v>16.816077590369918</v>
      </c>
    </row>
    <row r="112" spans="1:8" ht="25.5" x14ac:dyDescent="0.2">
      <c r="A112" s="67">
        <v>80</v>
      </c>
      <c r="B112" s="20" t="s">
        <v>167</v>
      </c>
      <c r="C112" s="18" t="s">
        <v>12</v>
      </c>
      <c r="D112" s="81">
        <v>4</v>
      </c>
      <c r="E112" s="29">
        <v>23950.080000000002</v>
      </c>
      <c r="F112" s="110">
        <v>95800.320000000007</v>
      </c>
      <c r="G112" s="185">
        <f t="shared" si="10"/>
        <v>114002.3808</v>
      </c>
      <c r="H112" s="281">
        <f t="shared" si="11"/>
        <v>498.78804083914395</v>
      </c>
    </row>
    <row r="113" spans="1:8" ht="25.5" x14ac:dyDescent="0.2">
      <c r="A113" s="67">
        <v>81</v>
      </c>
      <c r="B113" s="20" t="s">
        <v>168</v>
      </c>
      <c r="C113" s="18" t="s">
        <v>12</v>
      </c>
      <c r="D113" s="81">
        <v>3</v>
      </c>
      <c r="E113" s="29">
        <v>4898.88</v>
      </c>
      <c r="F113" s="110">
        <v>14696.64</v>
      </c>
      <c r="G113" s="185">
        <f t="shared" si="10"/>
        <v>17489.0016</v>
      </c>
      <c r="H113" s="281">
        <f t="shared" si="11"/>
        <v>76.518619901459573</v>
      </c>
    </row>
    <row r="114" spans="1:8" ht="38.25" x14ac:dyDescent="0.2">
      <c r="A114" s="67">
        <v>82</v>
      </c>
      <c r="B114" s="20" t="s">
        <v>169</v>
      </c>
      <c r="C114" s="18" t="s">
        <v>12</v>
      </c>
      <c r="D114" s="81">
        <v>1</v>
      </c>
      <c r="E114" s="29">
        <v>17372.88</v>
      </c>
      <c r="F114" s="110">
        <v>17372.88</v>
      </c>
      <c r="G114" s="185">
        <f t="shared" si="10"/>
        <v>20673.727200000001</v>
      </c>
      <c r="H114" s="281">
        <f t="shared" si="11"/>
        <v>90.452566118083396</v>
      </c>
    </row>
    <row r="115" spans="1:8" ht="38.25" x14ac:dyDescent="0.2">
      <c r="A115" s="67">
        <v>83</v>
      </c>
      <c r="B115" s="20" t="s">
        <v>170</v>
      </c>
      <c r="C115" s="18" t="s">
        <v>12</v>
      </c>
      <c r="D115" s="81">
        <v>2</v>
      </c>
      <c r="E115" s="29">
        <v>30391.200000000001</v>
      </c>
      <c r="F115" s="110">
        <v>60782.400000000001</v>
      </c>
      <c r="G115" s="185">
        <f t="shared" si="10"/>
        <v>72331.055999999997</v>
      </c>
      <c r="H115" s="281">
        <f t="shared" si="11"/>
        <v>316.46589712332047</v>
      </c>
    </row>
    <row r="116" spans="1:8" x14ac:dyDescent="0.2">
      <c r="A116" s="67">
        <v>84</v>
      </c>
      <c r="B116" s="20" t="s">
        <v>47</v>
      </c>
      <c r="C116" s="18" t="s">
        <v>12</v>
      </c>
      <c r="D116" s="81">
        <v>3</v>
      </c>
      <c r="E116" s="29">
        <v>2288.16</v>
      </c>
      <c r="F116" s="110">
        <v>6864.48</v>
      </c>
      <c r="G116" s="185">
        <f t="shared" si="10"/>
        <v>8168.7311999999993</v>
      </c>
      <c r="H116" s="281">
        <f t="shared" si="11"/>
        <v>35.740178431340169</v>
      </c>
    </row>
    <row r="117" spans="1:8" ht="25.5" x14ac:dyDescent="0.2">
      <c r="A117" s="67">
        <v>85</v>
      </c>
      <c r="B117" s="20" t="s">
        <v>156</v>
      </c>
      <c r="C117" s="18" t="s">
        <v>12</v>
      </c>
      <c r="D117" s="81">
        <v>15</v>
      </c>
      <c r="E117" s="29">
        <v>664.65</v>
      </c>
      <c r="F117" s="110">
        <v>9969.75</v>
      </c>
      <c r="G117" s="185">
        <f t="shared" si="10"/>
        <v>11864.002499999999</v>
      </c>
      <c r="H117" s="281">
        <f t="shared" si="11"/>
        <v>51.907885799922745</v>
      </c>
    </row>
    <row r="118" spans="1:8" ht="52.5" customHeight="1" x14ac:dyDescent="0.2">
      <c r="A118" s="67">
        <v>86</v>
      </c>
      <c r="B118" s="20" t="s">
        <v>48</v>
      </c>
      <c r="C118" s="82" t="s">
        <v>49</v>
      </c>
      <c r="D118" s="80">
        <v>1</v>
      </c>
      <c r="E118" s="41">
        <v>1008</v>
      </c>
      <c r="F118" s="110">
        <v>1008</v>
      </c>
      <c r="G118" s="185">
        <f t="shared" si="10"/>
        <v>1199.52</v>
      </c>
      <c r="H118" s="281">
        <f t="shared" si="11"/>
        <v>5.2481906653950334</v>
      </c>
    </row>
    <row r="119" spans="1:8" ht="38.25" x14ac:dyDescent="0.2">
      <c r="A119" s="67">
        <v>87</v>
      </c>
      <c r="B119" s="20" t="s">
        <v>50</v>
      </c>
      <c r="C119" s="18" t="s">
        <v>12</v>
      </c>
      <c r="D119" s="80">
        <v>85</v>
      </c>
      <c r="E119" s="41">
        <v>33.17</v>
      </c>
      <c r="F119" s="110">
        <v>2819.4500000000003</v>
      </c>
      <c r="G119" s="185">
        <f t="shared" si="10"/>
        <v>3355.1455000000001</v>
      </c>
      <c r="H119" s="281">
        <f t="shared" si="11"/>
        <v>14.679574574948438</v>
      </c>
    </row>
    <row r="120" spans="1:8" x14ac:dyDescent="0.2">
      <c r="A120" s="67">
        <v>88</v>
      </c>
      <c r="B120" s="20" t="s">
        <v>171</v>
      </c>
      <c r="C120" s="18" t="s">
        <v>12</v>
      </c>
      <c r="D120" s="81">
        <v>40</v>
      </c>
      <c r="E120" s="41">
        <v>124.95</v>
      </c>
      <c r="F120" s="110">
        <v>4998</v>
      </c>
      <c r="G120" s="185">
        <f t="shared" si="10"/>
        <v>5947.62</v>
      </c>
      <c r="H120" s="281">
        <f t="shared" si="11"/>
        <v>26.022278715917039</v>
      </c>
    </row>
    <row r="121" spans="1:8" ht="39.75" customHeight="1" x14ac:dyDescent="0.2">
      <c r="A121" s="67">
        <v>89</v>
      </c>
      <c r="B121" s="20" t="s">
        <v>172</v>
      </c>
      <c r="C121" s="18" t="s">
        <v>12</v>
      </c>
      <c r="D121" s="81">
        <v>50</v>
      </c>
      <c r="E121" s="41">
        <v>446.25</v>
      </c>
      <c r="F121" s="110">
        <v>22312.5</v>
      </c>
      <c r="G121" s="185">
        <f t="shared" si="10"/>
        <v>26551.875</v>
      </c>
      <c r="H121" s="281">
        <f t="shared" si="11"/>
        <v>116.17088712462966</v>
      </c>
    </row>
    <row r="122" spans="1:8" ht="38.25" x14ac:dyDescent="0.2">
      <c r="A122" s="67">
        <v>90</v>
      </c>
      <c r="B122" s="20" t="s">
        <v>51</v>
      </c>
      <c r="C122" s="18" t="s">
        <v>12</v>
      </c>
      <c r="D122" s="81">
        <v>50</v>
      </c>
      <c r="E122" s="41">
        <v>21</v>
      </c>
      <c r="F122" s="110">
        <v>1050</v>
      </c>
      <c r="G122" s="185">
        <f t="shared" si="10"/>
        <v>1249.5</v>
      </c>
      <c r="H122" s="281">
        <f t="shared" si="11"/>
        <v>5.4668652764531593</v>
      </c>
    </row>
    <row r="123" spans="1:8" x14ac:dyDescent="0.2">
      <c r="A123" s="67">
        <v>91</v>
      </c>
      <c r="B123" s="265" t="s">
        <v>173</v>
      </c>
      <c r="C123" s="83" t="s">
        <v>12</v>
      </c>
      <c r="D123" s="84">
        <v>66</v>
      </c>
      <c r="E123" s="41">
        <v>166.79</v>
      </c>
      <c r="F123" s="110">
        <v>11008.14</v>
      </c>
      <c r="G123" s="185">
        <f t="shared" si="10"/>
        <v>13099.686599999999</v>
      </c>
      <c r="H123" s="281">
        <f t="shared" si="11"/>
        <v>57.314303166033405</v>
      </c>
    </row>
    <row r="124" spans="1:8" x14ac:dyDescent="0.2">
      <c r="A124" s="67">
        <v>92</v>
      </c>
      <c r="B124" s="20" t="s">
        <v>52</v>
      </c>
      <c r="C124" s="18" t="s">
        <v>12</v>
      </c>
      <c r="D124" s="80">
        <v>57</v>
      </c>
      <c r="E124" s="29">
        <v>168</v>
      </c>
      <c r="F124" s="110">
        <v>9576</v>
      </c>
      <c r="G124" s="185">
        <f t="shared" si="10"/>
        <v>11395.439999999999</v>
      </c>
      <c r="H124" s="281">
        <f t="shared" si="11"/>
        <v>49.857811321252811</v>
      </c>
    </row>
    <row r="125" spans="1:8" x14ac:dyDescent="0.2">
      <c r="A125" s="67">
        <v>93</v>
      </c>
      <c r="B125" s="20" t="s">
        <v>53</v>
      </c>
      <c r="C125" s="18" t="s">
        <v>12</v>
      </c>
      <c r="D125" s="80">
        <v>22</v>
      </c>
      <c r="E125" s="29">
        <v>577.5</v>
      </c>
      <c r="F125" s="110">
        <v>12705</v>
      </c>
      <c r="G125" s="185">
        <f t="shared" si="10"/>
        <v>15118.949999999999</v>
      </c>
      <c r="H125" s="281">
        <f t="shared" si="11"/>
        <v>66.149069845083233</v>
      </c>
    </row>
    <row r="126" spans="1:8" x14ac:dyDescent="0.2">
      <c r="A126" s="67">
        <v>94</v>
      </c>
      <c r="B126" s="20" t="s">
        <v>54</v>
      </c>
      <c r="C126" s="18" t="s">
        <v>12</v>
      </c>
      <c r="D126" s="80">
        <v>36</v>
      </c>
      <c r="E126" s="29">
        <v>94.5</v>
      </c>
      <c r="F126" s="110">
        <v>3402</v>
      </c>
      <c r="G126" s="185">
        <f t="shared" si="10"/>
        <v>4048.3799999999997</v>
      </c>
      <c r="H126" s="281">
        <f t="shared" si="11"/>
        <v>17.712643495708235</v>
      </c>
    </row>
    <row r="127" spans="1:8" x14ac:dyDescent="0.2">
      <c r="A127" s="67">
        <v>95</v>
      </c>
      <c r="B127" s="20" t="s">
        <v>55</v>
      </c>
      <c r="C127" s="18" t="s">
        <v>12</v>
      </c>
      <c r="D127" s="80">
        <v>74</v>
      </c>
      <c r="E127" s="29">
        <v>140.69999999999999</v>
      </c>
      <c r="F127" s="110">
        <v>10411.799999999999</v>
      </c>
      <c r="G127" s="185">
        <f t="shared" si="10"/>
        <v>12390.041999999999</v>
      </c>
      <c r="H127" s="281">
        <f t="shared" si="11"/>
        <v>54.209436081309534</v>
      </c>
    </row>
    <row r="128" spans="1:8" x14ac:dyDescent="0.2">
      <c r="A128" s="67">
        <v>96</v>
      </c>
      <c r="B128" s="20" t="s">
        <v>56</v>
      </c>
      <c r="C128" s="18" t="s">
        <v>12</v>
      </c>
      <c r="D128" s="80">
        <v>77</v>
      </c>
      <c r="E128" s="29">
        <v>39.71</v>
      </c>
      <c r="F128" s="110">
        <v>3057.67</v>
      </c>
      <c r="G128" s="185">
        <f t="shared" si="10"/>
        <v>3638.6273000000001</v>
      </c>
      <c r="H128" s="281">
        <f t="shared" si="11"/>
        <v>15.919876142716697</v>
      </c>
    </row>
    <row r="129" spans="1:8" x14ac:dyDescent="0.2">
      <c r="A129" s="67">
        <v>97</v>
      </c>
      <c r="B129" s="20" t="s">
        <v>174</v>
      </c>
      <c r="C129" s="18" t="s">
        <v>12</v>
      </c>
      <c r="D129" s="80">
        <v>9</v>
      </c>
      <c r="E129" s="29">
        <v>3150</v>
      </c>
      <c r="F129" s="110">
        <v>28350</v>
      </c>
      <c r="G129" s="185">
        <f t="shared" si="10"/>
        <v>33736.5</v>
      </c>
      <c r="H129" s="281">
        <f t="shared" si="11"/>
        <v>147.6053624642353</v>
      </c>
    </row>
    <row r="130" spans="1:8" x14ac:dyDescent="0.2">
      <c r="A130" s="67">
        <v>98</v>
      </c>
      <c r="B130" s="20" t="s">
        <v>57</v>
      </c>
      <c r="C130" s="18" t="s">
        <v>12</v>
      </c>
      <c r="D130" s="80">
        <v>20</v>
      </c>
      <c r="E130" s="29">
        <v>50.4</v>
      </c>
      <c r="F130" s="110">
        <v>1008</v>
      </c>
      <c r="G130" s="185">
        <f t="shared" si="10"/>
        <v>1199.52</v>
      </c>
      <c r="H130" s="281">
        <f t="shared" si="11"/>
        <v>5.2481906653950334</v>
      </c>
    </row>
    <row r="131" spans="1:8" x14ac:dyDescent="0.2">
      <c r="A131" s="67">
        <v>99</v>
      </c>
      <c r="B131" s="20" t="s">
        <v>58</v>
      </c>
      <c r="C131" s="18" t="s">
        <v>12</v>
      </c>
      <c r="D131" s="80">
        <v>1</v>
      </c>
      <c r="E131" s="29">
        <v>1800.75</v>
      </c>
      <c r="F131" s="110">
        <v>1800.75</v>
      </c>
      <c r="G131" s="185">
        <f t="shared" si="10"/>
        <v>2142.8924999999999</v>
      </c>
      <c r="H131" s="281">
        <f t="shared" si="11"/>
        <v>9.3756739491171697</v>
      </c>
    </row>
    <row r="132" spans="1:8" x14ac:dyDescent="0.2">
      <c r="A132" s="67">
        <v>100</v>
      </c>
      <c r="B132" s="20" t="s">
        <v>59</v>
      </c>
      <c r="C132" s="18" t="s">
        <v>12</v>
      </c>
      <c r="D132" s="81">
        <v>1</v>
      </c>
      <c r="E132" s="29">
        <v>5644.8</v>
      </c>
      <c r="F132" s="110">
        <v>5644.8</v>
      </c>
      <c r="G132" s="185">
        <f t="shared" si="10"/>
        <v>6717.3119999999999</v>
      </c>
      <c r="H132" s="281">
        <f t="shared" si="11"/>
        <v>29.389867726212184</v>
      </c>
    </row>
    <row r="133" spans="1:8" ht="25.5" x14ac:dyDescent="0.2">
      <c r="A133" s="67">
        <v>101</v>
      </c>
      <c r="B133" s="20" t="s">
        <v>175</v>
      </c>
      <c r="C133" s="18" t="s">
        <v>12</v>
      </c>
      <c r="D133" s="81">
        <v>2</v>
      </c>
      <c r="E133" s="29">
        <v>1606.5</v>
      </c>
      <c r="F133" s="110">
        <v>3213</v>
      </c>
      <c r="G133" s="185">
        <f t="shared" si="10"/>
        <v>3823.47</v>
      </c>
      <c r="H133" s="281">
        <f t="shared" si="11"/>
        <v>16.728607745946668</v>
      </c>
    </row>
    <row r="134" spans="1:8" ht="25.5" x14ac:dyDescent="0.2">
      <c r="A134" s="67">
        <v>102</v>
      </c>
      <c r="B134" s="266" t="s">
        <v>60</v>
      </c>
      <c r="C134" s="18" t="s">
        <v>12</v>
      </c>
      <c r="D134" s="85">
        <v>2</v>
      </c>
      <c r="E134" s="29">
        <v>16692.48</v>
      </c>
      <c r="F134" s="110">
        <v>33384.959999999999</v>
      </c>
      <c r="G134" s="185">
        <f t="shared" si="10"/>
        <v>39728.102399999996</v>
      </c>
      <c r="H134" s="281">
        <f t="shared" si="11"/>
        <v>173.82007483788351</v>
      </c>
    </row>
    <row r="135" spans="1:8" ht="38.25" x14ac:dyDescent="0.2">
      <c r="A135" s="67">
        <v>103</v>
      </c>
      <c r="B135" s="266" t="s">
        <v>61</v>
      </c>
      <c r="C135" s="18" t="s">
        <v>12</v>
      </c>
      <c r="D135" s="85">
        <v>6</v>
      </c>
      <c r="E135" s="29">
        <v>53566.38</v>
      </c>
      <c r="F135" s="110">
        <v>321398.27999999997</v>
      </c>
      <c r="G135" s="185">
        <f t="shared" si="10"/>
        <v>382463.95319999993</v>
      </c>
      <c r="H135" s="281">
        <f t="shared" si="11"/>
        <v>1673.3724731845425</v>
      </c>
    </row>
    <row r="136" spans="1:8" ht="25.5" x14ac:dyDescent="0.2">
      <c r="A136" s="67">
        <v>104</v>
      </c>
      <c r="B136" s="266" t="s">
        <v>62</v>
      </c>
      <c r="C136" s="18" t="s">
        <v>12</v>
      </c>
      <c r="D136" s="85">
        <v>9</v>
      </c>
      <c r="E136" s="29">
        <v>712.87</v>
      </c>
      <c r="F136" s="110">
        <v>6415.83</v>
      </c>
      <c r="G136" s="185">
        <f t="shared" si="10"/>
        <v>7634.8376999999991</v>
      </c>
      <c r="H136" s="281">
        <f t="shared" si="11"/>
        <v>33.40426499678712</v>
      </c>
    </row>
    <row r="137" spans="1:8" x14ac:dyDescent="0.2">
      <c r="A137" s="67">
        <v>105</v>
      </c>
      <c r="B137" s="266" t="s">
        <v>63</v>
      </c>
      <c r="C137" s="18" t="s">
        <v>12</v>
      </c>
      <c r="D137" s="85">
        <v>3</v>
      </c>
      <c r="E137" s="29">
        <v>1062.3599999999999</v>
      </c>
      <c r="F137" s="110">
        <v>3187.08</v>
      </c>
      <c r="G137" s="185">
        <f t="shared" si="10"/>
        <v>3792.6251999999999</v>
      </c>
      <c r="H137" s="281">
        <f t="shared" si="11"/>
        <v>16.593654271693651</v>
      </c>
    </row>
    <row r="138" spans="1:8" x14ac:dyDescent="0.2">
      <c r="A138" s="67">
        <v>106</v>
      </c>
      <c r="B138" s="266" t="s">
        <v>64</v>
      </c>
      <c r="C138" s="18" t="s">
        <v>12</v>
      </c>
      <c r="D138" s="85">
        <v>8</v>
      </c>
      <c r="E138" s="41">
        <v>1823.7</v>
      </c>
      <c r="F138" s="110">
        <v>14589.6</v>
      </c>
      <c r="G138" s="185">
        <f t="shared" si="10"/>
        <v>17361.624</v>
      </c>
      <c r="H138" s="281">
        <f t="shared" si="11"/>
        <v>75.961312035562869</v>
      </c>
    </row>
    <row r="139" spans="1:8" ht="25.5" x14ac:dyDescent="0.2">
      <c r="A139" s="67">
        <v>107</v>
      </c>
      <c r="B139" s="266" t="s">
        <v>65</v>
      </c>
      <c r="C139" s="18" t="s">
        <v>12</v>
      </c>
      <c r="D139" s="85">
        <v>21</v>
      </c>
      <c r="E139" s="41">
        <v>1320.07</v>
      </c>
      <c r="F139" s="110">
        <v>27721.469999999998</v>
      </c>
      <c r="G139" s="185">
        <f t="shared" si="10"/>
        <v>32988.549299999999</v>
      </c>
      <c r="H139" s="281">
        <f t="shared" si="11"/>
        <v>144.33289690975045</v>
      </c>
    </row>
    <row r="140" spans="1:8" ht="25.5" x14ac:dyDescent="0.2">
      <c r="A140" s="67">
        <v>108</v>
      </c>
      <c r="B140" s="266" t="s">
        <v>194</v>
      </c>
      <c r="C140" s="18" t="s">
        <v>12</v>
      </c>
      <c r="D140" s="85">
        <v>150</v>
      </c>
      <c r="E140" s="41">
        <v>20</v>
      </c>
      <c r="F140" s="110">
        <v>3000</v>
      </c>
      <c r="G140" s="185">
        <f t="shared" si="10"/>
        <v>3570</v>
      </c>
      <c r="H140" s="281">
        <f t="shared" si="11"/>
        <v>15.619615075580457</v>
      </c>
    </row>
    <row r="141" spans="1:8" x14ac:dyDescent="0.2">
      <c r="A141" s="68"/>
      <c r="B141" s="283" t="s">
        <v>163</v>
      </c>
      <c r="C141" s="206"/>
      <c r="D141" s="188"/>
      <c r="E141" s="207"/>
      <c r="F141" s="190">
        <f>SUM(F142:F146)</f>
        <v>13492.689999999999</v>
      </c>
      <c r="G141" s="229">
        <f t="shared" si="10"/>
        <v>16056.301099999997</v>
      </c>
      <c r="H141" s="189">
        <f>SUM(H142:H146)</f>
        <v>70.250208044711215</v>
      </c>
    </row>
    <row r="142" spans="1:8" x14ac:dyDescent="0.2">
      <c r="A142" s="61">
        <v>109</v>
      </c>
      <c r="B142" s="268" t="s">
        <v>158</v>
      </c>
      <c r="C142" s="37" t="s">
        <v>11</v>
      </c>
      <c r="D142" s="87">
        <v>1</v>
      </c>
      <c r="E142" s="30">
        <v>2091.6</v>
      </c>
      <c r="F142" s="110">
        <v>2091.6</v>
      </c>
      <c r="G142" s="185">
        <f t="shared" si="10"/>
        <v>2489.0039999999999</v>
      </c>
      <c r="H142" s="281">
        <f t="shared" si="11"/>
        <v>10.889995630694694</v>
      </c>
    </row>
    <row r="143" spans="1:8" x14ac:dyDescent="0.2">
      <c r="A143" s="61">
        <v>110</v>
      </c>
      <c r="B143" s="268" t="s">
        <v>159</v>
      </c>
      <c r="C143" s="37" t="s">
        <v>11</v>
      </c>
      <c r="D143" s="87">
        <v>2</v>
      </c>
      <c r="E143" s="30">
        <v>669.9</v>
      </c>
      <c r="F143" s="110">
        <v>1339.8</v>
      </c>
      <c r="G143" s="185">
        <f t="shared" si="10"/>
        <v>1594.3619999999999</v>
      </c>
      <c r="H143" s="281">
        <f t="shared" si="11"/>
        <v>6.9757200927542318</v>
      </c>
    </row>
    <row r="144" spans="1:8" ht="25.5" x14ac:dyDescent="0.2">
      <c r="A144" s="61">
        <v>111</v>
      </c>
      <c r="B144" s="268" t="s">
        <v>160</v>
      </c>
      <c r="C144" s="37" t="s">
        <v>11</v>
      </c>
      <c r="D144" s="87">
        <v>1</v>
      </c>
      <c r="E144" s="30">
        <v>1481.29</v>
      </c>
      <c r="F144" s="110">
        <v>1481.29</v>
      </c>
      <c r="G144" s="185">
        <f t="shared" si="10"/>
        <v>1762.7350999999999</v>
      </c>
      <c r="H144" s="281">
        <f t="shared" si="11"/>
        <v>7.7123932051021908</v>
      </c>
    </row>
    <row r="145" spans="1:8" x14ac:dyDescent="0.2">
      <c r="A145" s="61">
        <v>112</v>
      </c>
      <c r="B145" s="268" t="s">
        <v>161</v>
      </c>
      <c r="C145" s="37" t="s">
        <v>11</v>
      </c>
      <c r="D145" s="87">
        <v>3</v>
      </c>
      <c r="E145" s="30">
        <v>1810</v>
      </c>
      <c r="F145" s="110">
        <v>5430</v>
      </c>
      <c r="G145" s="185">
        <f t="shared" si="10"/>
        <v>6461.7</v>
      </c>
      <c r="H145" s="281">
        <f t="shared" si="11"/>
        <v>28.271503286800623</v>
      </c>
    </row>
    <row r="146" spans="1:8" ht="25.5" x14ac:dyDescent="0.2">
      <c r="A146" s="61">
        <v>113</v>
      </c>
      <c r="B146" s="268" t="s">
        <v>162</v>
      </c>
      <c r="C146" s="37" t="s">
        <v>11</v>
      </c>
      <c r="D146" s="87">
        <v>2</v>
      </c>
      <c r="E146" s="30">
        <v>1575</v>
      </c>
      <c r="F146" s="110">
        <v>3150</v>
      </c>
      <c r="G146" s="185">
        <f t="shared" si="10"/>
        <v>3748.5</v>
      </c>
      <c r="H146" s="281">
        <f t="shared" si="11"/>
        <v>16.400595829359478</v>
      </c>
    </row>
    <row r="147" spans="1:8" ht="25.5" x14ac:dyDescent="0.2">
      <c r="A147" s="68"/>
      <c r="B147" s="283" t="s">
        <v>180</v>
      </c>
      <c r="C147" s="206"/>
      <c r="D147" s="188"/>
      <c r="E147" s="207"/>
      <c r="F147" s="190">
        <f>SUM(F148:F246)</f>
        <v>1589521.7099999995</v>
      </c>
      <c r="G147" s="229">
        <f t="shared" ref="G147:G210" si="12">F147*1.19</f>
        <v>1891530.8348999992</v>
      </c>
      <c r="H147" s="189">
        <f>SUM(H148:H246)</f>
        <v>8275.9057548261408</v>
      </c>
    </row>
    <row r="148" spans="1:8" ht="51" x14ac:dyDescent="0.2">
      <c r="A148" s="69">
        <v>114</v>
      </c>
      <c r="B148" s="269" t="s">
        <v>197</v>
      </c>
      <c r="C148" s="69" t="s">
        <v>198</v>
      </c>
      <c r="D148" s="92">
        <v>1</v>
      </c>
      <c r="E148" s="29">
        <v>84404</v>
      </c>
      <c r="F148" s="40">
        <v>84404</v>
      </c>
      <c r="G148" s="185">
        <f t="shared" si="12"/>
        <v>100440.76</v>
      </c>
      <c r="H148" s="281">
        <f t="shared" si="11"/>
        <v>439.45266361309757</v>
      </c>
    </row>
    <row r="149" spans="1:8" ht="25.5" x14ac:dyDescent="0.2">
      <c r="A149" s="66"/>
      <c r="B149" s="284" t="s">
        <v>67</v>
      </c>
      <c r="C149" s="88"/>
      <c r="D149" s="89"/>
      <c r="E149" s="32"/>
      <c r="F149" s="111"/>
      <c r="G149" s="221"/>
      <c r="H149" s="222"/>
    </row>
    <row r="150" spans="1:8" ht="25.5" x14ac:dyDescent="0.2">
      <c r="A150" s="69">
        <v>115</v>
      </c>
      <c r="B150" s="271" t="s">
        <v>68</v>
      </c>
      <c r="C150" s="37" t="s">
        <v>11</v>
      </c>
      <c r="D150" s="87">
        <v>1</v>
      </c>
      <c r="E150" s="29">
        <v>22050</v>
      </c>
      <c r="F150" s="110">
        <v>22050</v>
      </c>
      <c r="G150" s="185">
        <f t="shared" si="12"/>
        <v>26239.5</v>
      </c>
      <c r="H150" s="281">
        <f t="shared" si="11"/>
        <v>114.80417080551636</v>
      </c>
    </row>
    <row r="151" spans="1:8" ht="25.5" x14ac:dyDescent="0.2">
      <c r="A151" s="69">
        <v>116</v>
      </c>
      <c r="B151" s="271" t="s">
        <v>69</v>
      </c>
      <c r="C151" s="37" t="s">
        <v>11</v>
      </c>
      <c r="D151" s="87">
        <v>1</v>
      </c>
      <c r="E151" s="29">
        <v>2142</v>
      </c>
      <c r="F151" s="110">
        <v>2142</v>
      </c>
      <c r="G151" s="185">
        <f t="shared" si="12"/>
        <v>2548.98</v>
      </c>
      <c r="H151" s="281">
        <f t="shared" si="11"/>
        <v>11.152405163964445</v>
      </c>
    </row>
    <row r="152" spans="1:8" ht="25.5" x14ac:dyDescent="0.2">
      <c r="A152" s="69">
        <v>117</v>
      </c>
      <c r="B152" s="271" t="s">
        <v>70</v>
      </c>
      <c r="C152" s="37" t="s">
        <v>11</v>
      </c>
      <c r="D152" s="87">
        <v>1</v>
      </c>
      <c r="E152" s="29">
        <v>982.8</v>
      </c>
      <c r="F152" s="110">
        <v>982.8</v>
      </c>
      <c r="G152" s="185">
        <f t="shared" si="12"/>
        <v>1169.5319999999999</v>
      </c>
      <c r="H152" s="281">
        <f t="shared" si="11"/>
        <v>5.1169858987601575</v>
      </c>
    </row>
    <row r="153" spans="1:8" x14ac:dyDescent="0.2">
      <c r="A153" s="69">
        <v>118</v>
      </c>
      <c r="B153" s="271" t="s">
        <v>71</v>
      </c>
      <c r="C153" s="37" t="s">
        <v>11</v>
      </c>
      <c r="D153" s="87">
        <v>9</v>
      </c>
      <c r="E153" s="29">
        <v>1222.2</v>
      </c>
      <c r="F153" s="110">
        <v>10999.800000000001</v>
      </c>
      <c r="G153" s="185">
        <f t="shared" si="12"/>
        <v>13089.762000000001</v>
      </c>
      <c r="H153" s="281">
        <f t="shared" si="11"/>
        <v>57.270880636123309</v>
      </c>
    </row>
    <row r="154" spans="1:8" ht="38.25" customHeight="1" x14ac:dyDescent="0.2">
      <c r="A154" s="69">
        <v>119</v>
      </c>
      <c r="B154" s="271" t="s">
        <v>72</v>
      </c>
      <c r="C154" s="37" t="s">
        <v>113</v>
      </c>
      <c r="D154" s="87">
        <v>1</v>
      </c>
      <c r="E154" s="29">
        <v>4838.3999999999996</v>
      </c>
      <c r="F154" s="110">
        <v>4838.3999999999996</v>
      </c>
      <c r="G154" s="185">
        <f t="shared" si="12"/>
        <v>5757.695999999999</v>
      </c>
      <c r="H154" s="281">
        <f t="shared" si="11"/>
        <v>25.191315193896155</v>
      </c>
    </row>
    <row r="155" spans="1:8" ht="38.25" x14ac:dyDescent="0.2">
      <c r="A155" s="66"/>
      <c r="B155" s="34" t="s">
        <v>73</v>
      </c>
      <c r="C155" s="88"/>
      <c r="D155" s="89"/>
      <c r="E155" s="32"/>
      <c r="F155" s="111"/>
      <c r="G155" s="221"/>
      <c r="H155" s="222"/>
    </row>
    <row r="156" spans="1:8" ht="25.5" x14ac:dyDescent="0.2">
      <c r="A156" s="69">
        <v>120</v>
      </c>
      <c r="B156" s="33" t="s">
        <v>74</v>
      </c>
      <c r="C156" s="37" t="s">
        <v>11</v>
      </c>
      <c r="D156" s="87">
        <v>15</v>
      </c>
      <c r="E156" s="29">
        <v>1013.04</v>
      </c>
      <c r="F156" s="110">
        <v>15195.599999999999</v>
      </c>
      <c r="G156" s="185">
        <f t="shared" si="12"/>
        <v>18082.763999999999</v>
      </c>
      <c r="H156" s="281">
        <f t="shared" si="11"/>
        <v>79.116474280830118</v>
      </c>
    </row>
    <row r="157" spans="1:8" x14ac:dyDescent="0.2">
      <c r="A157" s="69">
        <v>121</v>
      </c>
      <c r="B157" s="33" t="s">
        <v>75</v>
      </c>
      <c r="C157" s="37" t="s">
        <v>11</v>
      </c>
      <c r="D157" s="87">
        <v>6</v>
      </c>
      <c r="E157" s="29">
        <v>1048.32</v>
      </c>
      <c r="F157" s="110">
        <v>6289.92</v>
      </c>
      <c r="G157" s="185">
        <f t="shared" si="12"/>
        <v>7485.0047999999997</v>
      </c>
      <c r="H157" s="281">
        <f t="shared" si="11"/>
        <v>32.748709752065011</v>
      </c>
    </row>
    <row r="158" spans="1:8" x14ac:dyDescent="0.2">
      <c r="A158" s="69">
        <v>122</v>
      </c>
      <c r="B158" s="33" t="s">
        <v>76</v>
      </c>
      <c r="C158" s="37" t="s">
        <v>11</v>
      </c>
      <c r="D158" s="87">
        <v>2</v>
      </c>
      <c r="E158" s="29">
        <v>1048.32</v>
      </c>
      <c r="F158" s="110">
        <v>2096.64</v>
      </c>
      <c r="G158" s="185">
        <f t="shared" si="12"/>
        <v>2495.0015999999996</v>
      </c>
      <c r="H158" s="281">
        <f t="shared" ref="H158:H221" si="13">G158/48382917.93*211686.99</f>
        <v>10.916236584021668</v>
      </c>
    </row>
    <row r="159" spans="1:8" ht="25.5" x14ac:dyDescent="0.2">
      <c r="A159" s="69">
        <v>123</v>
      </c>
      <c r="B159" s="33" t="s">
        <v>77</v>
      </c>
      <c r="C159" s="37" t="s">
        <v>11</v>
      </c>
      <c r="D159" s="87">
        <v>5</v>
      </c>
      <c r="E159" s="29">
        <v>15.12</v>
      </c>
      <c r="F159" s="110">
        <v>75.599999999999994</v>
      </c>
      <c r="G159" s="185">
        <f t="shared" si="12"/>
        <v>89.963999999999984</v>
      </c>
      <c r="H159" s="282">
        <f t="shared" si="13"/>
        <v>0.39361429990462743</v>
      </c>
    </row>
    <row r="160" spans="1:8" ht="25.5" x14ac:dyDescent="0.2">
      <c r="A160" s="69">
        <v>124</v>
      </c>
      <c r="B160" s="33" t="s">
        <v>78</v>
      </c>
      <c r="C160" s="37" t="s">
        <v>11</v>
      </c>
      <c r="D160" s="87">
        <v>15</v>
      </c>
      <c r="E160" s="29">
        <v>1058.4000000000001</v>
      </c>
      <c r="F160" s="110">
        <v>15876.000000000002</v>
      </c>
      <c r="G160" s="185">
        <f t="shared" si="12"/>
        <v>18892.440000000002</v>
      </c>
      <c r="H160" s="281">
        <f t="shared" si="13"/>
        <v>82.659002979971788</v>
      </c>
    </row>
    <row r="161" spans="1:8" ht="25.5" x14ac:dyDescent="0.2">
      <c r="A161" s="69">
        <v>125</v>
      </c>
      <c r="B161" s="33" t="s">
        <v>79</v>
      </c>
      <c r="C161" s="37" t="s">
        <v>11</v>
      </c>
      <c r="D161" s="87">
        <v>2</v>
      </c>
      <c r="E161" s="29">
        <v>1764</v>
      </c>
      <c r="F161" s="110">
        <v>3528</v>
      </c>
      <c r="G161" s="185">
        <f t="shared" si="12"/>
        <v>4198.32</v>
      </c>
      <c r="H161" s="281">
        <f t="shared" si="13"/>
        <v>18.368667328882616</v>
      </c>
    </row>
    <row r="162" spans="1:8" ht="25.5" x14ac:dyDescent="0.2">
      <c r="A162" s="69">
        <v>126</v>
      </c>
      <c r="B162" s="33" t="s">
        <v>80</v>
      </c>
      <c r="C162" s="37" t="s">
        <v>11</v>
      </c>
      <c r="D162" s="87">
        <v>2</v>
      </c>
      <c r="E162" s="29">
        <v>5024.88</v>
      </c>
      <c r="F162" s="110">
        <v>10049.76</v>
      </c>
      <c r="G162" s="185">
        <f t="shared" si="12"/>
        <v>11959.214399999999</v>
      </c>
      <c r="H162" s="281">
        <f t="shared" si="13"/>
        <v>52.324460933988469</v>
      </c>
    </row>
    <row r="163" spans="1:8" x14ac:dyDescent="0.2">
      <c r="A163" s="69">
        <v>127</v>
      </c>
      <c r="B163" s="33" t="s">
        <v>81</v>
      </c>
      <c r="C163" s="37" t="s">
        <v>11</v>
      </c>
      <c r="D163" s="87">
        <v>1</v>
      </c>
      <c r="E163" s="29">
        <v>3311.28</v>
      </c>
      <c r="F163" s="110">
        <v>3311.28</v>
      </c>
      <c r="G163" s="185">
        <f t="shared" si="12"/>
        <v>3940.4232000000002</v>
      </c>
      <c r="H163" s="281">
        <f t="shared" si="13"/>
        <v>17.240306335822684</v>
      </c>
    </row>
    <row r="164" spans="1:8" x14ac:dyDescent="0.2">
      <c r="A164" s="69">
        <v>128</v>
      </c>
      <c r="B164" s="33" t="s">
        <v>146</v>
      </c>
      <c r="C164" s="37" t="s">
        <v>11</v>
      </c>
      <c r="D164" s="87">
        <v>2</v>
      </c>
      <c r="E164" s="29">
        <v>50.4</v>
      </c>
      <c r="F164" s="110">
        <v>100.8</v>
      </c>
      <c r="G164" s="185">
        <f t="shared" si="12"/>
        <v>119.952</v>
      </c>
      <c r="H164" s="282">
        <f t="shared" si="13"/>
        <v>0.52481906653950339</v>
      </c>
    </row>
    <row r="165" spans="1:8" x14ac:dyDescent="0.2">
      <c r="A165" s="69">
        <v>129</v>
      </c>
      <c r="B165" s="33" t="s">
        <v>82</v>
      </c>
      <c r="C165" s="37" t="s">
        <v>11</v>
      </c>
      <c r="D165" s="87">
        <v>2</v>
      </c>
      <c r="E165" s="29">
        <v>70.56</v>
      </c>
      <c r="F165" s="110">
        <v>141.12</v>
      </c>
      <c r="G165" s="185">
        <f t="shared" si="12"/>
        <v>167.93279999999999</v>
      </c>
      <c r="H165" s="282">
        <f t="shared" si="13"/>
        <v>0.73474669315530461</v>
      </c>
    </row>
    <row r="166" spans="1:8" ht="25.5" x14ac:dyDescent="0.2">
      <c r="A166" s="69">
        <v>130</v>
      </c>
      <c r="B166" s="33" t="s">
        <v>181</v>
      </c>
      <c r="C166" s="37" t="s">
        <v>182</v>
      </c>
      <c r="D166" s="87">
        <v>22</v>
      </c>
      <c r="E166" s="29">
        <v>751.77</v>
      </c>
      <c r="F166" s="110">
        <v>16538.939999999999</v>
      </c>
      <c r="G166" s="185">
        <f t="shared" si="12"/>
        <v>19681.338599999999</v>
      </c>
      <c r="H166" s="281">
        <f t="shared" si="13"/>
        <v>86.110625519373542</v>
      </c>
    </row>
    <row r="167" spans="1:8" ht="25.5" x14ac:dyDescent="0.2">
      <c r="A167" s="66"/>
      <c r="B167" s="34" t="s">
        <v>83</v>
      </c>
      <c r="C167" s="88"/>
      <c r="D167" s="89"/>
      <c r="E167" s="32"/>
      <c r="F167" s="111"/>
      <c r="G167" s="221"/>
      <c r="H167" s="222"/>
    </row>
    <row r="168" spans="1:8" x14ac:dyDescent="0.2">
      <c r="A168" s="69">
        <v>131</v>
      </c>
      <c r="B168" s="33" t="s">
        <v>84</v>
      </c>
      <c r="C168" s="37" t="s">
        <v>11</v>
      </c>
      <c r="D168" s="87">
        <v>2</v>
      </c>
      <c r="E168" s="29">
        <v>28350</v>
      </c>
      <c r="F168" s="110">
        <v>56700</v>
      </c>
      <c r="G168" s="185">
        <f t="shared" si="12"/>
        <v>67473</v>
      </c>
      <c r="H168" s="281">
        <f t="shared" si="13"/>
        <v>295.2107249284706</v>
      </c>
    </row>
    <row r="169" spans="1:8" ht="25.5" x14ac:dyDescent="0.2">
      <c r="A169" s="69">
        <v>132</v>
      </c>
      <c r="B169" s="33" t="s">
        <v>85</v>
      </c>
      <c r="C169" s="37" t="s">
        <v>11</v>
      </c>
      <c r="D169" s="87">
        <v>2</v>
      </c>
      <c r="E169" s="29">
        <v>8310.9599999999991</v>
      </c>
      <c r="F169" s="110">
        <v>16621.919999999998</v>
      </c>
      <c r="G169" s="185">
        <f t="shared" si="12"/>
        <v>19780.084799999997</v>
      </c>
      <c r="H169" s="281">
        <f t="shared" si="13"/>
        <v>86.54266407236409</v>
      </c>
    </row>
    <row r="170" spans="1:8" x14ac:dyDescent="0.2">
      <c r="A170" s="69">
        <v>133</v>
      </c>
      <c r="B170" s="33" t="s">
        <v>86</v>
      </c>
      <c r="C170" s="37" t="s">
        <v>11</v>
      </c>
      <c r="D170" s="87">
        <v>1</v>
      </c>
      <c r="E170" s="29">
        <v>504</v>
      </c>
      <c r="F170" s="110">
        <v>504</v>
      </c>
      <c r="G170" s="185">
        <f t="shared" si="12"/>
        <v>599.76</v>
      </c>
      <c r="H170" s="281">
        <f t="shared" si="13"/>
        <v>2.6240953326975167</v>
      </c>
    </row>
    <row r="171" spans="1:8" x14ac:dyDescent="0.2">
      <c r="A171" s="69">
        <v>134</v>
      </c>
      <c r="B171" s="33" t="s">
        <v>87</v>
      </c>
      <c r="C171" s="37" t="s">
        <v>88</v>
      </c>
      <c r="D171" s="87">
        <v>2</v>
      </c>
      <c r="E171" s="29">
        <v>2777.04</v>
      </c>
      <c r="F171" s="110">
        <v>5554.08</v>
      </c>
      <c r="G171" s="185">
        <f t="shared" si="12"/>
        <v>6609.3552</v>
      </c>
      <c r="H171" s="281">
        <f t="shared" si="13"/>
        <v>28.917530566326633</v>
      </c>
    </row>
    <row r="172" spans="1:8" ht="25.5" x14ac:dyDescent="0.2">
      <c r="A172" s="69">
        <v>135</v>
      </c>
      <c r="B172" s="33" t="s">
        <v>89</v>
      </c>
      <c r="C172" s="37" t="s">
        <v>11</v>
      </c>
      <c r="D172" s="87">
        <v>2</v>
      </c>
      <c r="E172" s="29">
        <v>1481.76</v>
      </c>
      <c r="F172" s="110">
        <v>2963.52</v>
      </c>
      <c r="G172" s="185">
        <f t="shared" si="12"/>
        <v>3526.5888</v>
      </c>
      <c r="H172" s="281">
        <f t="shared" si="13"/>
        <v>15.429680556261397</v>
      </c>
    </row>
    <row r="173" spans="1:8" x14ac:dyDescent="0.2">
      <c r="A173" s="69">
        <v>136</v>
      </c>
      <c r="B173" s="33" t="s">
        <v>90</v>
      </c>
      <c r="C173" s="37" t="s">
        <v>11</v>
      </c>
      <c r="D173" s="87">
        <v>15</v>
      </c>
      <c r="E173" s="29">
        <v>372.96</v>
      </c>
      <c r="F173" s="110">
        <v>5594.4</v>
      </c>
      <c r="G173" s="185">
        <f t="shared" si="12"/>
        <v>6657.3359999999993</v>
      </c>
      <c r="H173" s="281">
        <f t="shared" si="13"/>
        <v>29.127458192942434</v>
      </c>
    </row>
    <row r="174" spans="1:8" x14ac:dyDescent="0.2">
      <c r="A174" s="69">
        <v>137</v>
      </c>
      <c r="B174" s="33" t="s">
        <v>91</v>
      </c>
      <c r="C174" s="37" t="s">
        <v>11</v>
      </c>
      <c r="D174" s="87">
        <v>10</v>
      </c>
      <c r="E174" s="29">
        <v>302.39999999999998</v>
      </c>
      <c r="F174" s="110">
        <v>3024</v>
      </c>
      <c r="G174" s="185">
        <f t="shared" si="12"/>
        <v>3598.56</v>
      </c>
      <c r="H174" s="281">
        <f t="shared" si="13"/>
        <v>15.744571996185099</v>
      </c>
    </row>
    <row r="175" spans="1:8" ht="25.5" x14ac:dyDescent="0.2">
      <c r="A175" s="69">
        <v>138</v>
      </c>
      <c r="B175" s="33" t="s">
        <v>80</v>
      </c>
      <c r="C175" s="37" t="s">
        <v>11</v>
      </c>
      <c r="D175" s="278">
        <v>2</v>
      </c>
      <c r="E175" s="29">
        <v>4785.6000000000004</v>
      </c>
      <c r="F175" s="110">
        <v>9571.2000000000007</v>
      </c>
      <c r="G175" s="185">
        <f t="shared" si="12"/>
        <v>11389.728000000001</v>
      </c>
      <c r="H175" s="281">
        <f t="shared" si="13"/>
        <v>49.832819937131895</v>
      </c>
    </row>
    <row r="176" spans="1:8" ht="38.25" x14ac:dyDescent="0.2">
      <c r="A176" s="69">
        <v>139</v>
      </c>
      <c r="B176" s="33" t="s">
        <v>147</v>
      </c>
      <c r="C176" s="37" t="s">
        <v>11</v>
      </c>
      <c r="D176" s="278">
        <v>5</v>
      </c>
      <c r="E176" s="29">
        <v>25116.38</v>
      </c>
      <c r="F176" s="110">
        <v>125581.90000000001</v>
      </c>
      <c r="G176" s="185">
        <f t="shared" si="12"/>
        <v>149442.46100000001</v>
      </c>
      <c r="H176" s="281">
        <f t="shared" si="13"/>
        <v>653.84697948667917</v>
      </c>
    </row>
    <row r="177" spans="1:8" ht="25.5" x14ac:dyDescent="0.2">
      <c r="A177" s="66"/>
      <c r="B177" s="34" t="s">
        <v>92</v>
      </c>
      <c r="C177" s="88"/>
      <c r="D177" s="89"/>
      <c r="E177" s="32"/>
      <c r="F177" s="111"/>
      <c r="G177" s="221"/>
      <c r="H177" s="222"/>
    </row>
    <row r="178" spans="1:8" x14ac:dyDescent="0.2">
      <c r="A178" s="69">
        <v>140</v>
      </c>
      <c r="B178" s="33" t="s">
        <v>93</v>
      </c>
      <c r="C178" s="37" t="s">
        <v>11</v>
      </c>
      <c r="D178" s="87">
        <v>3</v>
      </c>
      <c r="E178" s="29">
        <v>77112</v>
      </c>
      <c r="F178" s="110">
        <v>231336</v>
      </c>
      <c r="G178" s="185">
        <f t="shared" si="12"/>
        <v>275289.83999999997</v>
      </c>
      <c r="H178" s="281">
        <f t="shared" si="13"/>
        <v>1204.4597577081599</v>
      </c>
    </row>
    <row r="179" spans="1:8" ht="25.5" x14ac:dyDescent="0.2">
      <c r="A179" s="69">
        <v>141</v>
      </c>
      <c r="B179" s="33" t="s">
        <v>85</v>
      </c>
      <c r="C179" s="37" t="s">
        <v>11</v>
      </c>
      <c r="D179" s="87">
        <v>3</v>
      </c>
      <c r="E179" s="29">
        <v>21803.040000000001</v>
      </c>
      <c r="F179" s="110">
        <v>65409.120000000003</v>
      </c>
      <c r="G179" s="185">
        <f t="shared" si="12"/>
        <v>77836.852799999993</v>
      </c>
      <c r="H179" s="281">
        <f t="shared" si="13"/>
        <v>340.55509227748365</v>
      </c>
    </row>
    <row r="180" spans="1:8" x14ac:dyDescent="0.2">
      <c r="A180" s="69">
        <v>142</v>
      </c>
      <c r="B180" s="33" t="s">
        <v>86</v>
      </c>
      <c r="C180" s="37" t="s">
        <v>11</v>
      </c>
      <c r="D180" s="87">
        <v>3</v>
      </c>
      <c r="E180" s="29">
        <v>1512</v>
      </c>
      <c r="F180" s="110">
        <v>4536</v>
      </c>
      <c r="G180" s="185">
        <f t="shared" si="12"/>
        <v>5397.84</v>
      </c>
      <c r="H180" s="281">
        <f t="shared" si="13"/>
        <v>23.616857994277648</v>
      </c>
    </row>
    <row r="181" spans="1:8" ht="38.25" x14ac:dyDescent="0.2">
      <c r="A181" s="69">
        <v>143</v>
      </c>
      <c r="B181" s="33" t="s">
        <v>94</v>
      </c>
      <c r="C181" s="37" t="s">
        <v>88</v>
      </c>
      <c r="D181" s="87">
        <v>3</v>
      </c>
      <c r="E181" s="29">
        <v>32467.68</v>
      </c>
      <c r="F181" s="110">
        <v>97403.040000000008</v>
      </c>
      <c r="G181" s="185">
        <f t="shared" si="12"/>
        <v>115909.6176</v>
      </c>
      <c r="H181" s="281">
        <f t="shared" si="13"/>
        <v>507.13266399712205</v>
      </c>
    </row>
    <row r="182" spans="1:8" x14ac:dyDescent="0.2">
      <c r="A182" s="69">
        <v>144</v>
      </c>
      <c r="B182" s="33" t="s">
        <v>95</v>
      </c>
      <c r="C182" s="37" t="s">
        <v>11</v>
      </c>
      <c r="D182" s="87">
        <v>3</v>
      </c>
      <c r="E182" s="29">
        <v>3150</v>
      </c>
      <c r="F182" s="110">
        <v>9450</v>
      </c>
      <c r="G182" s="185">
        <f t="shared" si="12"/>
        <v>11245.5</v>
      </c>
      <c r="H182" s="281">
        <f t="shared" si="13"/>
        <v>49.201787488078438</v>
      </c>
    </row>
    <row r="183" spans="1:8" x14ac:dyDescent="0.2">
      <c r="A183" s="69">
        <v>145</v>
      </c>
      <c r="B183" s="33" t="s">
        <v>96</v>
      </c>
      <c r="C183" s="37" t="s">
        <v>11</v>
      </c>
      <c r="D183" s="87">
        <v>3</v>
      </c>
      <c r="E183" s="29">
        <v>1310.4000000000001</v>
      </c>
      <c r="F183" s="110">
        <v>3931.2000000000003</v>
      </c>
      <c r="G183" s="185">
        <f t="shared" si="12"/>
        <v>4678.1279999999997</v>
      </c>
      <c r="H183" s="281">
        <f t="shared" si="13"/>
        <v>20.46794359504063</v>
      </c>
    </row>
    <row r="184" spans="1:8" ht="25.5" x14ac:dyDescent="0.2">
      <c r="A184" s="69">
        <v>146</v>
      </c>
      <c r="B184" s="33" t="s">
        <v>97</v>
      </c>
      <c r="C184" s="37" t="s">
        <v>11</v>
      </c>
      <c r="D184" s="87">
        <v>5</v>
      </c>
      <c r="E184" s="29">
        <v>2005.92</v>
      </c>
      <c r="F184" s="110">
        <v>10029.6</v>
      </c>
      <c r="G184" s="185">
        <f t="shared" si="12"/>
        <v>11935.224</v>
      </c>
      <c r="H184" s="281">
        <f t="shared" si="13"/>
        <v>52.219497120680586</v>
      </c>
    </row>
    <row r="185" spans="1:8" ht="25.5" x14ac:dyDescent="0.2">
      <c r="A185" s="69">
        <v>147</v>
      </c>
      <c r="B185" s="33" t="s">
        <v>98</v>
      </c>
      <c r="C185" s="37" t="s">
        <v>11</v>
      </c>
      <c r="D185" s="87">
        <v>5</v>
      </c>
      <c r="E185" s="29">
        <v>761.04</v>
      </c>
      <c r="F185" s="110">
        <v>3805.2</v>
      </c>
      <c r="G185" s="185">
        <f t="shared" si="12"/>
        <v>4528.1879999999992</v>
      </c>
      <c r="H185" s="281">
        <f t="shared" si="13"/>
        <v>19.811919761866246</v>
      </c>
    </row>
    <row r="186" spans="1:8" x14ac:dyDescent="0.2">
      <c r="A186" s="69">
        <v>148</v>
      </c>
      <c r="B186" s="33" t="s">
        <v>99</v>
      </c>
      <c r="C186" s="37" t="s">
        <v>11</v>
      </c>
      <c r="D186" s="87">
        <v>45</v>
      </c>
      <c r="E186" s="29">
        <v>398.16</v>
      </c>
      <c r="F186" s="110">
        <v>17917.2</v>
      </c>
      <c r="G186" s="185">
        <f t="shared" si="12"/>
        <v>21321.468000000001</v>
      </c>
      <c r="H186" s="281">
        <f t="shared" si="13"/>
        <v>93.286589077396727</v>
      </c>
    </row>
    <row r="187" spans="1:8" x14ac:dyDescent="0.2">
      <c r="A187" s="69">
        <v>149</v>
      </c>
      <c r="B187" s="33" t="s">
        <v>100</v>
      </c>
      <c r="C187" s="37" t="s">
        <v>11</v>
      </c>
      <c r="D187" s="87">
        <v>20</v>
      </c>
      <c r="E187" s="29">
        <v>398.16</v>
      </c>
      <c r="F187" s="110">
        <v>7963.2000000000007</v>
      </c>
      <c r="G187" s="185">
        <f t="shared" si="12"/>
        <v>9476.2080000000005</v>
      </c>
      <c r="H187" s="281">
        <f t="shared" si="13"/>
        <v>41.460706256620767</v>
      </c>
    </row>
    <row r="188" spans="1:8" ht="25.5" x14ac:dyDescent="0.2">
      <c r="A188" s="69">
        <v>150</v>
      </c>
      <c r="B188" s="33" t="s">
        <v>80</v>
      </c>
      <c r="C188" s="37" t="s">
        <v>11</v>
      </c>
      <c r="D188" s="87">
        <v>2</v>
      </c>
      <c r="E188" s="29">
        <v>5024.88</v>
      </c>
      <c r="F188" s="110">
        <v>10049.76</v>
      </c>
      <c r="G188" s="185">
        <f t="shared" si="12"/>
        <v>11959.214399999999</v>
      </c>
      <c r="H188" s="281">
        <f t="shared" si="13"/>
        <v>52.324460933988469</v>
      </c>
    </row>
    <row r="189" spans="1:8" ht="42" customHeight="1" x14ac:dyDescent="0.2">
      <c r="A189" s="69">
        <v>151</v>
      </c>
      <c r="B189" s="33" t="s">
        <v>72</v>
      </c>
      <c r="C189" s="37" t="s">
        <v>113</v>
      </c>
      <c r="D189" s="87">
        <v>1</v>
      </c>
      <c r="E189" s="29">
        <v>5250</v>
      </c>
      <c r="F189" s="110">
        <v>5250</v>
      </c>
      <c r="G189" s="185">
        <f t="shared" si="12"/>
        <v>6247.5</v>
      </c>
      <c r="H189" s="281">
        <f t="shared" si="13"/>
        <v>27.3343263822658</v>
      </c>
    </row>
    <row r="190" spans="1:8" ht="25.5" x14ac:dyDescent="0.2">
      <c r="A190" s="66"/>
      <c r="B190" s="34" t="s">
        <v>101</v>
      </c>
      <c r="C190" s="88"/>
      <c r="D190" s="89"/>
      <c r="E190" s="32"/>
      <c r="F190" s="111"/>
      <c r="G190" s="221"/>
      <c r="H190" s="222"/>
    </row>
    <row r="191" spans="1:8" x14ac:dyDescent="0.2">
      <c r="A191" s="69">
        <v>152</v>
      </c>
      <c r="B191" s="33" t="s">
        <v>102</v>
      </c>
      <c r="C191" s="37" t="s">
        <v>11</v>
      </c>
      <c r="D191" s="87">
        <v>3</v>
      </c>
      <c r="E191" s="29">
        <v>1890</v>
      </c>
      <c r="F191" s="110">
        <v>5670</v>
      </c>
      <c r="G191" s="185">
        <f t="shared" si="12"/>
        <v>6747.2999999999993</v>
      </c>
      <c r="H191" s="281">
        <f t="shared" si="13"/>
        <v>29.521072492847058</v>
      </c>
    </row>
    <row r="192" spans="1:8" ht="38.25" x14ac:dyDescent="0.2">
      <c r="A192" s="69">
        <v>153</v>
      </c>
      <c r="B192" s="33" t="s">
        <v>103</v>
      </c>
      <c r="C192" s="37" t="s">
        <v>11</v>
      </c>
      <c r="D192" s="87">
        <v>2</v>
      </c>
      <c r="E192" s="29">
        <v>2236.5</v>
      </c>
      <c r="F192" s="110">
        <v>4473</v>
      </c>
      <c r="G192" s="185">
        <f t="shared" si="12"/>
        <v>5322.87</v>
      </c>
      <c r="H192" s="281">
        <f t="shared" si="13"/>
        <v>23.288846077690458</v>
      </c>
    </row>
    <row r="193" spans="1:8" ht="50.25" customHeight="1" x14ac:dyDescent="0.2">
      <c r="A193" s="69">
        <v>154</v>
      </c>
      <c r="B193" s="33" t="s">
        <v>104</v>
      </c>
      <c r="C193" s="37" t="s">
        <v>11</v>
      </c>
      <c r="D193" s="87">
        <v>2</v>
      </c>
      <c r="E193" s="29">
        <v>72418.5</v>
      </c>
      <c r="F193" s="110">
        <v>144837</v>
      </c>
      <c r="G193" s="185">
        <f t="shared" si="12"/>
        <v>172356.03</v>
      </c>
      <c r="H193" s="281">
        <f t="shared" si="13"/>
        <v>754.09939623394882</v>
      </c>
    </row>
    <row r="194" spans="1:8" ht="25.5" x14ac:dyDescent="0.2">
      <c r="A194" s="69">
        <v>155</v>
      </c>
      <c r="B194" s="33" t="s">
        <v>105</v>
      </c>
      <c r="C194" s="37" t="s">
        <v>11</v>
      </c>
      <c r="D194" s="87">
        <v>3</v>
      </c>
      <c r="E194" s="29">
        <v>1874.88</v>
      </c>
      <c r="F194" s="110">
        <v>5624.64</v>
      </c>
      <c r="G194" s="185">
        <f t="shared" si="12"/>
        <v>6693.3216000000002</v>
      </c>
      <c r="H194" s="281">
        <f t="shared" si="13"/>
        <v>29.284903912904284</v>
      </c>
    </row>
    <row r="195" spans="1:8" ht="25.5" x14ac:dyDescent="0.2">
      <c r="A195" s="69">
        <v>156</v>
      </c>
      <c r="B195" s="33" t="s">
        <v>106</v>
      </c>
      <c r="C195" s="37" t="s">
        <v>11</v>
      </c>
      <c r="D195" s="87">
        <v>3</v>
      </c>
      <c r="E195" s="29">
        <v>670.32</v>
      </c>
      <c r="F195" s="110">
        <v>2010.96</v>
      </c>
      <c r="G195" s="185">
        <f t="shared" si="12"/>
        <v>2393.0423999999998</v>
      </c>
      <c r="H195" s="281">
        <f t="shared" si="13"/>
        <v>10.470140377463091</v>
      </c>
    </row>
    <row r="196" spans="1:8" ht="25.5" x14ac:dyDescent="0.2">
      <c r="A196" s="69">
        <v>157</v>
      </c>
      <c r="B196" s="33" t="s">
        <v>107</v>
      </c>
      <c r="C196" s="37" t="s">
        <v>108</v>
      </c>
      <c r="D196" s="45">
        <v>900</v>
      </c>
      <c r="E196" s="29">
        <v>5.04</v>
      </c>
      <c r="F196" s="110">
        <v>4536</v>
      </c>
      <c r="G196" s="185">
        <f t="shared" si="12"/>
        <v>5397.84</v>
      </c>
      <c r="H196" s="281">
        <f t="shared" si="13"/>
        <v>23.616857994277648</v>
      </c>
    </row>
    <row r="197" spans="1:8" x14ac:dyDescent="0.2">
      <c r="A197" s="69">
        <v>158</v>
      </c>
      <c r="B197" s="33" t="s">
        <v>109</v>
      </c>
      <c r="C197" s="37" t="s">
        <v>11</v>
      </c>
      <c r="D197" s="87">
        <v>3</v>
      </c>
      <c r="E197" s="29">
        <v>146.16</v>
      </c>
      <c r="F197" s="110">
        <v>438.48</v>
      </c>
      <c r="G197" s="185">
        <f t="shared" si="12"/>
        <v>521.7912</v>
      </c>
      <c r="H197" s="281">
        <f t="shared" si="13"/>
        <v>2.2829629394468398</v>
      </c>
    </row>
    <row r="198" spans="1:8" x14ac:dyDescent="0.2">
      <c r="A198" s="69">
        <v>159</v>
      </c>
      <c r="B198" s="33" t="s">
        <v>110</v>
      </c>
      <c r="C198" s="37" t="s">
        <v>11</v>
      </c>
      <c r="D198" s="87">
        <v>6</v>
      </c>
      <c r="E198" s="29">
        <v>196.56</v>
      </c>
      <c r="F198" s="110">
        <v>1179.3600000000001</v>
      </c>
      <c r="G198" s="185">
        <f t="shared" si="12"/>
        <v>1403.4384</v>
      </c>
      <c r="H198" s="281">
        <f t="shared" si="13"/>
        <v>6.1403830785121887</v>
      </c>
    </row>
    <row r="199" spans="1:8" x14ac:dyDescent="0.2">
      <c r="A199" s="69">
        <v>160</v>
      </c>
      <c r="B199" s="33" t="s">
        <v>111</v>
      </c>
      <c r="C199" s="37" t="s">
        <v>11</v>
      </c>
      <c r="D199" s="87">
        <v>4</v>
      </c>
      <c r="E199" s="29">
        <v>388.08</v>
      </c>
      <c r="F199" s="110">
        <v>1552.32</v>
      </c>
      <c r="G199" s="185">
        <f t="shared" si="12"/>
        <v>1847.2607999999998</v>
      </c>
      <c r="H199" s="281">
        <f t="shared" si="13"/>
        <v>8.0822136247083503</v>
      </c>
    </row>
    <row r="200" spans="1:8" ht="25.5" x14ac:dyDescent="0.2">
      <c r="A200" s="69">
        <v>161</v>
      </c>
      <c r="B200" s="33" t="s">
        <v>112</v>
      </c>
      <c r="C200" s="37" t="s">
        <v>113</v>
      </c>
      <c r="D200" s="87">
        <v>12</v>
      </c>
      <c r="E200" s="29">
        <v>25.2</v>
      </c>
      <c r="F200" s="110">
        <v>302.39999999999998</v>
      </c>
      <c r="G200" s="185">
        <f t="shared" si="12"/>
        <v>359.85599999999994</v>
      </c>
      <c r="H200" s="281">
        <f t="shared" si="13"/>
        <v>1.5744571996185097</v>
      </c>
    </row>
    <row r="201" spans="1:8" ht="25.5" x14ac:dyDescent="0.2">
      <c r="A201" s="69">
        <v>162</v>
      </c>
      <c r="B201" s="33" t="s">
        <v>114</v>
      </c>
      <c r="C201" s="37" t="s">
        <v>113</v>
      </c>
      <c r="D201" s="87">
        <v>6</v>
      </c>
      <c r="E201" s="29">
        <v>1673.28</v>
      </c>
      <c r="F201" s="110">
        <v>10039.68</v>
      </c>
      <c r="G201" s="185">
        <f t="shared" si="12"/>
        <v>11947.2192</v>
      </c>
      <c r="H201" s="281">
        <f t="shared" si="13"/>
        <v>52.271979027334531</v>
      </c>
    </row>
    <row r="202" spans="1:8" ht="51" x14ac:dyDescent="0.2">
      <c r="A202" s="69">
        <v>163</v>
      </c>
      <c r="B202" s="33" t="s">
        <v>115</v>
      </c>
      <c r="C202" s="37" t="s">
        <v>113</v>
      </c>
      <c r="D202" s="87">
        <v>9</v>
      </c>
      <c r="E202" s="29">
        <v>5559.12</v>
      </c>
      <c r="F202" s="110">
        <v>50032.08</v>
      </c>
      <c r="G202" s="185">
        <f t="shared" si="12"/>
        <v>59538.175199999998</v>
      </c>
      <c r="H202" s="281">
        <f t="shared" si="13"/>
        <v>260.49394367688245</v>
      </c>
    </row>
    <row r="203" spans="1:8" ht="25.5" x14ac:dyDescent="0.2">
      <c r="A203" s="69">
        <v>164</v>
      </c>
      <c r="B203" s="33" t="s">
        <v>116</v>
      </c>
      <c r="C203" s="37" t="s">
        <v>113</v>
      </c>
      <c r="D203" s="87">
        <v>9</v>
      </c>
      <c r="E203" s="29">
        <v>771.62</v>
      </c>
      <c r="F203" s="110">
        <v>6944.58</v>
      </c>
      <c r="G203" s="185">
        <f t="shared" si="12"/>
        <v>8264.0501999999997</v>
      </c>
      <c r="H203" s="281">
        <f t="shared" si="13"/>
        <v>36.157222153858172</v>
      </c>
    </row>
    <row r="204" spans="1:8" ht="25.5" x14ac:dyDescent="0.2">
      <c r="A204" s="69">
        <v>165</v>
      </c>
      <c r="B204" s="33" t="s">
        <v>80</v>
      </c>
      <c r="C204" s="37" t="s">
        <v>11</v>
      </c>
      <c r="D204" s="87">
        <v>3</v>
      </c>
      <c r="E204" s="29">
        <v>5024.88</v>
      </c>
      <c r="F204" s="110">
        <v>15074.64</v>
      </c>
      <c r="G204" s="185">
        <f t="shared" si="12"/>
        <v>17938.821599999999</v>
      </c>
      <c r="H204" s="281">
        <f t="shared" si="13"/>
        <v>78.486691400982721</v>
      </c>
    </row>
    <row r="205" spans="1:8" ht="38.25" x14ac:dyDescent="0.2">
      <c r="A205" s="69">
        <v>166</v>
      </c>
      <c r="B205" s="33" t="s">
        <v>117</v>
      </c>
      <c r="C205" s="37" t="s">
        <v>113</v>
      </c>
      <c r="D205" s="87">
        <v>9</v>
      </c>
      <c r="E205" s="29">
        <v>346.75</v>
      </c>
      <c r="F205" s="110">
        <v>3120.75</v>
      </c>
      <c r="G205" s="185">
        <f t="shared" si="12"/>
        <v>3713.6924999999997</v>
      </c>
      <c r="H205" s="281">
        <f t="shared" si="13"/>
        <v>16.248304582372569</v>
      </c>
    </row>
    <row r="206" spans="1:8" ht="25.5" x14ac:dyDescent="0.2">
      <c r="A206" s="69">
        <v>167</v>
      </c>
      <c r="B206" s="33" t="s">
        <v>114</v>
      </c>
      <c r="C206" s="37" t="s">
        <v>113</v>
      </c>
      <c r="D206" s="87">
        <v>6</v>
      </c>
      <c r="E206" s="29">
        <v>1985.76</v>
      </c>
      <c r="F206" s="110">
        <v>11914.56</v>
      </c>
      <c r="G206" s="185">
        <f t="shared" si="12"/>
        <v>14178.326399999998</v>
      </c>
      <c r="H206" s="281">
        <f t="shared" si="13"/>
        <v>62.03361366496928</v>
      </c>
    </row>
    <row r="207" spans="1:8" ht="37.5" customHeight="1" x14ac:dyDescent="0.2">
      <c r="A207" s="69">
        <v>168</v>
      </c>
      <c r="B207" s="33" t="s">
        <v>72</v>
      </c>
      <c r="C207" s="37" t="s">
        <v>113</v>
      </c>
      <c r="D207" s="87">
        <v>1</v>
      </c>
      <c r="E207" s="29">
        <v>18900</v>
      </c>
      <c r="F207" s="110">
        <v>18900</v>
      </c>
      <c r="G207" s="185">
        <f t="shared" si="12"/>
        <v>22491</v>
      </c>
      <c r="H207" s="281">
        <f t="shared" si="13"/>
        <v>98.403574976156875</v>
      </c>
    </row>
    <row r="208" spans="1:8" ht="25.5" x14ac:dyDescent="0.2">
      <c r="A208" s="66"/>
      <c r="B208" s="34" t="s">
        <v>118</v>
      </c>
      <c r="C208" s="88"/>
      <c r="D208" s="89"/>
      <c r="E208" s="32"/>
      <c r="F208" s="111"/>
      <c r="G208" s="221"/>
      <c r="H208" s="222"/>
    </row>
    <row r="209" spans="1:8" ht="25.5" x14ac:dyDescent="0.2">
      <c r="A209" s="69">
        <v>169</v>
      </c>
      <c r="B209" s="33" t="s">
        <v>119</v>
      </c>
      <c r="C209" s="37" t="s">
        <v>11</v>
      </c>
      <c r="D209" s="87">
        <v>2</v>
      </c>
      <c r="E209" s="29">
        <v>882</v>
      </c>
      <c r="F209" s="110">
        <v>1764</v>
      </c>
      <c r="G209" s="185">
        <f t="shared" si="12"/>
        <v>2099.16</v>
      </c>
      <c r="H209" s="281">
        <f t="shared" si="13"/>
        <v>9.1843336644413078</v>
      </c>
    </row>
    <row r="210" spans="1:8" ht="25.5" x14ac:dyDescent="0.2">
      <c r="A210" s="69">
        <v>170</v>
      </c>
      <c r="B210" s="33" t="s">
        <v>107</v>
      </c>
      <c r="C210" s="37" t="s">
        <v>108</v>
      </c>
      <c r="D210" s="87">
        <v>600</v>
      </c>
      <c r="E210" s="29">
        <v>5.04</v>
      </c>
      <c r="F210" s="110">
        <v>3024</v>
      </c>
      <c r="G210" s="185">
        <f t="shared" si="12"/>
        <v>3598.56</v>
      </c>
      <c r="H210" s="281">
        <f t="shared" si="13"/>
        <v>15.744571996185099</v>
      </c>
    </row>
    <row r="211" spans="1:8" ht="24.75" customHeight="1" x14ac:dyDescent="0.2">
      <c r="A211" s="69">
        <v>171</v>
      </c>
      <c r="B211" s="33" t="s">
        <v>284</v>
      </c>
      <c r="C211" s="37" t="s">
        <v>113</v>
      </c>
      <c r="D211" s="87">
        <v>4</v>
      </c>
      <c r="E211" s="29">
        <v>1985.76</v>
      </c>
      <c r="F211" s="110">
        <v>7943.04</v>
      </c>
      <c r="G211" s="185">
        <f t="shared" ref="G211:G246" si="14">F211*1.19</f>
        <v>9452.2175999999999</v>
      </c>
      <c r="H211" s="281">
        <f t="shared" si="13"/>
        <v>41.355742443312863</v>
      </c>
    </row>
    <row r="212" spans="1:8" x14ac:dyDescent="0.2">
      <c r="A212" s="69">
        <v>172</v>
      </c>
      <c r="B212" s="33" t="s">
        <v>110</v>
      </c>
      <c r="C212" s="37" t="s">
        <v>11</v>
      </c>
      <c r="D212" s="87">
        <v>2</v>
      </c>
      <c r="E212" s="29">
        <v>196.56</v>
      </c>
      <c r="F212" s="110">
        <v>393.12</v>
      </c>
      <c r="G212" s="185">
        <f t="shared" si="14"/>
        <v>467.81279999999998</v>
      </c>
      <c r="H212" s="281">
        <f t="shared" si="13"/>
        <v>2.0467943595040632</v>
      </c>
    </row>
    <row r="213" spans="1:8" x14ac:dyDescent="0.2">
      <c r="A213" s="69">
        <v>173</v>
      </c>
      <c r="B213" s="33" t="s">
        <v>111</v>
      </c>
      <c r="C213" s="37" t="s">
        <v>11</v>
      </c>
      <c r="D213" s="87">
        <v>2</v>
      </c>
      <c r="E213" s="29">
        <v>388.08</v>
      </c>
      <c r="F213" s="110">
        <v>776.16</v>
      </c>
      <c r="G213" s="185">
        <f t="shared" si="14"/>
        <v>923.6303999999999</v>
      </c>
      <c r="H213" s="281">
        <f t="shared" si="13"/>
        <v>4.0411068123541751</v>
      </c>
    </row>
    <row r="214" spans="1:8" ht="25.5" x14ac:dyDescent="0.2">
      <c r="A214" s="69">
        <v>174</v>
      </c>
      <c r="B214" s="33" t="s">
        <v>121</v>
      </c>
      <c r="C214" s="37" t="s">
        <v>113</v>
      </c>
      <c r="D214" s="87">
        <v>6</v>
      </c>
      <c r="E214" s="29">
        <v>1570.66</v>
      </c>
      <c r="F214" s="110">
        <v>9423.9600000000009</v>
      </c>
      <c r="G214" s="185">
        <f t="shared" si="14"/>
        <v>11214.512400000001</v>
      </c>
      <c r="H214" s="281">
        <f t="shared" si="13"/>
        <v>49.066209229222402</v>
      </c>
    </row>
    <row r="215" spans="1:8" ht="39.75" customHeight="1" x14ac:dyDescent="0.2">
      <c r="A215" s="69">
        <v>175</v>
      </c>
      <c r="B215" s="33" t="s">
        <v>285</v>
      </c>
      <c r="C215" s="37" t="s">
        <v>113</v>
      </c>
      <c r="D215" s="87">
        <v>4</v>
      </c>
      <c r="E215" s="29">
        <v>1587.6</v>
      </c>
      <c r="F215" s="110">
        <v>6350.4</v>
      </c>
      <c r="G215" s="185">
        <f t="shared" si="14"/>
        <v>7556.9759999999997</v>
      </c>
      <c r="H215" s="281">
        <f t="shared" si="13"/>
        <v>33.06360119198871</v>
      </c>
    </row>
    <row r="216" spans="1:8" ht="25.5" x14ac:dyDescent="0.2">
      <c r="A216" s="69">
        <v>176</v>
      </c>
      <c r="B216" s="33" t="s">
        <v>80</v>
      </c>
      <c r="C216" s="37" t="s">
        <v>113</v>
      </c>
      <c r="D216" s="87">
        <v>1</v>
      </c>
      <c r="E216" s="29">
        <v>5024.88</v>
      </c>
      <c r="F216" s="110">
        <v>5024.88</v>
      </c>
      <c r="G216" s="185">
        <f t="shared" si="14"/>
        <v>5979.6071999999995</v>
      </c>
      <c r="H216" s="281">
        <f t="shared" si="13"/>
        <v>26.162230466994234</v>
      </c>
    </row>
    <row r="217" spans="1:8" ht="25.5" x14ac:dyDescent="0.2">
      <c r="A217" s="66"/>
      <c r="B217" s="34" t="s">
        <v>123</v>
      </c>
      <c r="C217" s="88"/>
      <c r="D217" s="89"/>
      <c r="E217" s="32"/>
      <c r="F217" s="111"/>
      <c r="G217" s="221"/>
      <c r="H217" s="222"/>
    </row>
    <row r="218" spans="1:8" x14ac:dyDescent="0.2">
      <c r="A218" s="69">
        <v>177</v>
      </c>
      <c r="B218" s="33" t="s">
        <v>124</v>
      </c>
      <c r="C218" s="37" t="s">
        <v>11</v>
      </c>
      <c r="D218" s="87">
        <v>3</v>
      </c>
      <c r="E218" s="29">
        <v>1512</v>
      </c>
      <c r="F218" s="110">
        <v>4536</v>
      </c>
      <c r="G218" s="185">
        <f t="shared" si="14"/>
        <v>5397.84</v>
      </c>
      <c r="H218" s="281">
        <f t="shared" si="13"/>
        <v>23.616857994277648</v>
      </c>
    </row>
    <row r="219" spans="1:8" ht="25.5" x14ac:dyDescent="0.2">
      <c r="A219" s="69">
        <v>178</v>
      </c>
      <c r="B219" s="33" t="s">
        <v>125</v>
      </c>
      <c r="C219" s="37" t="s">
        <v>11</v>
      </c>
      <c r="D219" s="87">
        <v>3</v>
      </c>
      <c r="E219" s="29">
        <v>841.68</v>
      </c>
      <c r="F219" s="110">
        <v>2525.04</v>
      </c>
      <c r="G219" s="185">
        <f t="shared" si="14"/>
        <v>3004.7975999999999</v>
      </c>
      <c r="H219" s="281">
        <f t="shared" si="13"/>
        <v>13.146717616814557</v>
      </c>
    </row>
    <row r="220" spans="1:8" x14ac:dyDescent="0.2">
      <c r="A220" s="69">
        <v>179</v>
      </c>
      <c r="B220" s="33" t="s">
        <v>126</v>
      </c>
      <c r="C220" s="37" t="s">
        <v>11</v>
      </c>
      <c r="D220" s="87">
        <v>3</v>
      </c>
      <c r="E220" s="29">
        <v>5559.12</v>
      </c>
      <c r="F220" s="110">
        <v>16677.36</v>
      </c>
      <c r="G220" s="185">
        <f t="shared" si="14"/>
        <v>19846.058399999998</v>
      </c>
      <c r="H220" s="281">
        <f t="shared" si="13"/>
        <v>86.831314558960827</v>
      </c>
    </row>
    <row r="221" spans="1:8" ht="25.5" x14ac:dyDescent="0.2">
      <c r="A221" s="69">
        <v>180</v>
      </c>
      <c r="B221" s="33" t="s">
        <v>127</v>
      </c>
      <c r="C221" s="37" t="s">
        <v>11</v>
      </c>
      <c r="D221" s="87">
        <v>3</v>
      </c>
      <c r="E221" s="29">
        <v>1043.28</v>
      </c>
      <c r="F221" s="110">
        <v>3129.84</v>
      </c>
      <c r="G221" s="185">
        <f t="shared" si="14"/>
        <v>3724.5095999999999</v>
      </c>
      <c r="H221" s="281">
        <f t="shared" si="13"/>
        <v>16.295632016051577</v>
      </c>
    </row>
    <row r="222" spans="1:8" ht="25.5" x14ac:dyDescent="0.2">
      <c r="A222" s="69">
        <v>181</v>
      </c>
      <c r="B222" s="33" t="s">
        <v>107</v>
      </c>
      <c r="C222" s="37" t="s">
        <v>108</v>
      </c>
      <c r="D222" s="87">
        <v>300</v>
      </c>
      <c r="E222" s="29">
        <v>5.04</v>
      </c>
      <c r="F222" s="110">
        <v>1512</v>
      </c>
      <c r="G222" s="185">
        <f t="shared" si="14"/>
        <v>1799.28</v>
      </c>
      <c r="H222" s="281">
        <f t="shared" ref="H222:H246" si="15">G222/48382917.93*211686.99</f>
        <v>7.8722859980925497</v>
      </c>
    </row>
    <row r="223" spans="1:8" x14ac:dyDescent="0.2">
      <c r="A223" s="69">
        <v>182</v>
      </c>
      <c r="B223" s="33" t="s">
        <v>128</v>
      </c>
      <c r="C223" s="37" t="s">
        <v>11</v>
      </c>
      <c r="D223" s="87">
        <v>6</v>
      </c>
      <c r="E223" s="29">
        <v>146.16</v>
      </c>
      <c r="F223" s="110">
        <v>876.96</v>
      </c>
      <c r="G223" s="185">
        <f t="shared" si="14"/>
        <v>1043.5824</v>
      </c>
      <c r="H223" s="281">
        <f t="shared" si="15"/>
        <v>4.5659258788936796</v>
      </c>
    </row>
    <row r="224" spans="1:8" ht="25.5" x14ac:dyDescent="0.2">
      <c r="A224" s="69">
        <v>183</v>
      </c>
      <c r="B224" s="33" t="s">
        <v>129</v>
      </c>
      <c r="C224" s="37" t="s">
        <v>11</v>
      </c>
      <c r="D224" s="87">
        <v>3</v>
      </c>
      <c r="E224" s="29">
        <v>23814</v>
      </c>
      <c r="F224" s="110">
        <v>71442</v>
      </c>
      <c r="G224" s="185">
        <f t="shared" si="14"/>
        <v>85015.98</v>
      </c>
      <c r="H224" s="281">
        <f t="shared" si="15"/>
        <v>371.96551340987298</v>
      </c>
    </row>
    <row r="225" spans="1:8" ht="25.5" x14ac:dyDescent="0.2">
      <c r="A225" s="69">
        <v>184</v>
      </c>
      <c r="B225" s="33" t="s">
        <v>130</v>
      </c>
      <c r="C225" s="37" t="s">
        <v>113</v>
      </c>
      <c r="D225" s="87">
        <v>9</v>
      </c>
      <c r="E225" s="29">
        <v>25.2</v>
      </c>
      <c r="F225" s="110">
        <v>226.79999999999998</v>
      </c>
      <c r="G225" s="185">
        <f t="shared" si="14"/>
        <v>269.892</v>
      </c>
      <c r="H225" s="281">
        <f t="shared" si="15"/>
        <v>1.1808428997138827</v>
      </c>
    </row>
    <row r="226" spans="1:8" ht="25.5" x14ac:dyDescent="0.2">
      <c r="A226" s="69">
        <v>185</v>
      </c>
      <c r="B226" s="33" t="s">
        <v>131</v>
      </c>
      <c r="C226" s="37" t="s">
        <v>113</v>
      </c>
      <c r="D226" s="87">
        <v>6</v>
      </c>
      <c r="E226" s="29">
        <v>1209.5999999999999</v>
      </c>
      <c r="F226" s="110">
        <v>7257.5999999999995</v>
      </c>
      <c r="G226" s="185">
        <f t="shared" si="14"/>
        <v>8636.5439999999999</v>
      </c>
      <c r="H226" s="281">
        <f t="shared" si="15"/>
        <v>37.786972790844246</v>
      </c>
    </row>
    <row r="227" spans="1:8" ht="25.5" x14ac:dyDescent="0.2">
      <c r="A227" s="69">
        <v>186</v>
      </c>
      <c r="B227" s="33" t="s">
        <v>132</v>
      </c>
      <c r="C227" s="37" t="s">
        <v>113</v>
      </c>
      <c r="D227" s="87">
        <v>9</v>
      </c>
      <c r="E227" s="29">
        <v>1159.2</v>
      </c>
      <c r="F227" s="110">
        <v>10432.800000000001</v>
      </c>
      <c r="G227" s="185">
        <f t="shared" si="14"/>
        <v>12415.032000000001</v>
      </c>
      <c r="H227" s="281">
        <f t="shared" si="15"/>
        <v>54.3187733868386</v>
      </c>
    </row>
    <row r="228" spans="1:8" ht="25.5" x14ac:dyDescent="0.2">
      <c r="A228" s="69">
        <v>187</v>
      </c>
      <c r="B228" s="33" t="s">
        <v>80</v>
      </c>
      <c r="C228" s="37" t="s">
        <v>11</v>
      </c>
      <c r="D228" s="87">
        <v>3</v>
      </c>
      <c r="E228" s="29">
        <v>5024.88</v>
      </c>
      <c r="F228" s="110">
        <v>15074.64</v>
      </c>
      <c r="G228" s="185">
        <f t="shared" si="14"/>
        <v>17938.821599999999</v>
      </c>
      <c r="H228" s="281">
        <f t="shared" si="15"/>
        <v>78.486691400982721</v>
      </c>
    </row>
    <row r="229" spans="1:8" x14ac:dyDescent="0.2">
      <c r="A229" s="66"/>
      <c r="B229" s="34" t="s">
        <v>133</v>
      </c>
      <c r="C229" s="88"/>
      <c r="D229" s="89"/>
      <c r="E229" s="32"/>
      <c r="F229" s="111"/>
      <c r="G229" s="221"/>
      <c r="H229" s="222"/>
    </row>
    <row r="230" spans="1:8" x14ac:dyDescent="0.2">
      <c r="A230" s="69">
        <v>188</v>
      </c>
      <c r="B230" s="33" t="s">
        <v>134</v>
      </c>
      <c r="C230" s="37" t="s">
        <v>11</v>
      </c>
      <c r="D230" s="87">
        <v>18</v>
      </c>
      <c r="E230" s="29">
        <v>559.44000000000005</v>
      </c>
      <c r="F230" s="110">
        <v>10069.920000000002</v>
      </c>
      <c r="G230" s="185">
        <f t="shared" si="14"/>
        <v>11983.204800000001</v>
      </c>
      <c r="H230" s="281">
        <f t="shared" si="15"/>
        <v>52.429424747296387</v>
      </c>
    </row>
    <row r="231" spans="1:8" x14ac:dyDescent="0.2">
      <c r="A231" s="69">
        <v>189</v>
      </c>
      <c r="B231" s="33" t="s">
        <v>135</v>
      </c>
      <c r="C231" s="37" t="s">
        <v>11</v>
      </c>
      <c r="D231" s="87">
        <v>16</v>
      </c>
      <c r="E231" s="29">
        <v>257.04000000000002</v>
      </c>
      <c r="F231" s="110">
        <v>4112.6400000000003</v>
      </c>
      <c r="G231" s="185">
        <f t="shared" si="14"/>
        <v>4894.0416000000005</v>
      </c>
      <c r="H231" s="281">
        <f t="shared" si="15"/>
        <v>21.412617914811737</v>
      </c>
    </row>
    <row r="232" spans="1:8" ht="25.5" x14ac:dyDescent="0.2">
      <c r="A232" s="69">
        <v>190</v>
      </c>
      <c r="B232" s="33" t="s">
        <v>136</v>
      </c>
      <c r="C232" s="37" t="s">
        <v>11</v>
      </c>
      <c r="D232" s="87">
        <v>100</v>
      </c>
      <c r="E232" s="29">
        <v>1023.12</v>
      </c>
      <c r="F232" s="110">
        <v>102312</v>
      </c>
      <c r="G232" s="185">
        <f t="shared" si="14"/>
        <v>121751.28</v>
      </c>
      <c r="H232" s="281">
        <f t="shared" si="15"/>
        <v>532.69135253759589</v>
      </c>
    </row>
    <row r="233" spans="1:8" x14ac:dyDescent="0.2">
      <c r="A233" s="69">
        <v>191</v>
      </c>
      <c r="B233" s="33" t="s">
        <v>137</v>
      </c>
      <c r="C233" s="37" t="s">
        <v>11</v>
      </c>
      <c r="D233" s="87">
        <v>30</v>
      </c>
      <c r="E233" s="29">
        <v>267.12</v>
      </c>
      <c r="F233" s="110">
        <v>8013.6</v>
      </c>
      <c r="G233" s="185">
        <f t="shared" si="14"/>
        <v>9536.1839999999993</v>
      </c>
      <c r="H233" s="281">
        <f t="shared" si="15"/>
        <v>41.723115789890514</v>
      </c>
    </row>
    <row r="234" spans="1:8" ht="25.5" x14ac:dyDescent="0.2">
      <c r="A234" s="69">
        <v>192</v>
      </c>
      <c r="B234" s="33" t="s">
        <v>138</v>
      </c>
      <c r="C234" s="37" t="s">
        <v>11</v>
      </c>
      <c r="D234" s="87">
        <v>3</v>
      </c>
      <c r="E234" s="29">
        <v>7534.8</v>
      </c>
      <c r="F234" s="110">
        <v>22604.400000000001</v>
      </c>
      <c r="G234" s="185">
        <f t="shared" si="14"/>
        <v>26899.236000000001</v>
      </c>
      <c r="H234" s="281">
        <f t="shared" si="15"/>
        <v>117.69067567148362</v>
      </c>
    </row>
    <row r="235" spans="1:8" ht="25.5" x14ac:dyDescent="0.2">
      <c r="A235" s="69">
        <v>193</v>
      </c>
      <c r="B235" s="33" t="s">
        <v>139</v>
      </c>
      <c r="C235" s="37" t="s">
        <v>113</v>
      </c>
      <c r="D235" s="87">
        <v>2</v>
      </c>
      <c r="E235" s="29">
        <v>136.08000000000001</v>
      </c>
      <c r="F235" s="110">
        <v>272.16000000000003</v>
      </c>
      <c r="G235" s="185">
        <f t="shared" si="14"/>
        <v>323.87040000000002</v>
      </c>
      <c r="H235" s="281">
        <f t="shared" si="15"/>
        <v>1.4170114796566591</v>
      </c>
    </row>
    <row r="236" spans="1:8" x14ac:dyDescent="0.2">
      <c r="A236" s="69">
        <v>194</v>
      </c>
      <c r="B236" s="33" t="s">
        <v>140</v>
      </c>
      <c r="C236" s="37" t="s">
        <v>11</v>
      </c>
      <c r="D236" s="87">
        <v>4</v>
      </c>
      <c r="E236" s="29">
        <v>932.4</v>
      </c>
      <c r="F236" s="110">
        <v>3729.6</v>
      </c>
      <c r="G236" s="185">
        <f t="shared" si="14"/>
        <v>4438.2239999999993</v>
      </c>
      <c r="H236" s="281">
        <f t="shared" si="15"/>
        <v>19.418305461961619</v>
      </c>
    </row>
    <row r="237" spans="1:8" ht="25.5" x14ac:dyDescent="0.2">
      <c r="A237" s="69">
        <v>195</v>
      </c>
      <c r="B237" s="33" t="s">
        <v>141</v>
      </c>
      <c r="C237" s="37" t="s">
        <v>11</v>
      </c>
      <c r="D237" s="87">
        <v>1</v>
      </c>
      <c r="E237" s="29">
        <v>6002.64</v>
      </c>
      <c r="F237" s="110">
        <v>6002.64</v>
      </c>
      <c r="G237" s="185">
        <f t="shared" si="14"/>
        <v>7143.1415999999999</v>
      </c>
      <c r="H237" s="281">
        <f t="shared" si="15"/>
        <v>31.252975412427425</v>
      </c>
    </row>
    <row r="238" spans="1:8" ht="34.5" customHeight="1" x14ac:dyDescent="0.2">
      <c r="A238" s="69">
        <v>196</v>
      </c>
      <c r="B238" s="91" t="s">
        <v>286</v>
      </c>
      <c r="C238" s="69" t="s">
        <v>113</v>
      </c>
      <c r="D238" s="278">
        <v>3</v>
      </c>
      <c r="E238" s="29">
        <v>3774.96</v>
      </c>
      <c r="F238" s="110">
        <v>11324.880000000001</v>
      </c>
      <c r="G238" s="185">
        <f t="shared" si="14"/>
        <v>13476.6072</v>
      </c>
      <c r="H238" s="281">
        <f t="shared" si="15"/>
        <v>58.963422125713201</v>
      </c>
    </row>
    <row r="239" spans="1:8" x14ac:dyDescent="0.2">
      <c r="A239" s="69">
        <v>197</v>
      </c>
      <c r="B239" s="33" t="s">
        <v>143</v>
      </c>
      <c r="C239" s="37" t="s">
        <v>11</v>
      </c>
      <c r="D239" s="87">
        <v>15</v>
      </c>
      <c r="E239" s="29">
        <v>25.2</v>
      </c>
      <c r="F239" s="110">
        <v>378</v>
      </c>
      <c r="G239" s="185">
        <f t="shared" si="14"/>
        <v>449.82</v>
      </c>
      <c r="H239" s="281">
        <f t="shared" si="15"/>
        <v>1.9680714995231374</v>
      </c>
    </row>
    <row r="240" spans="1:8" x14ac:dyDescent="0.2">
      <c r="A240" s="69">
        <v>198</v>
      </c>
      <c r="B240" s="33" t="s">
        <v>144</v>
      </c>
      <c r="C240" s="37" t="s">
        <v>11</v>
      </c>
      <c r="D240" s="87">
        <v>2</v>
      </c>
      <c r="E240" s="29">
        <v>5317.2</v>
      </c>
      <c r="F240" s="110">
        <v>10634.4</v>
      </c>
      <c r="G240" s="185">
        <f t="shared" si="14"/>
        <v>12654.936</v>
      </c>
      <c r="H240" s="281">
        <f t="shared" si="15"/>
        <v>55.368411519917608</v>
      </c>
    </row>
    <row r="241" spans="1:8" x14ac:dyDescent="0.2">
      <c r="A241" s="69">
        <v>199</v>
      </c>
      <c r="B241" s="33" t="s">
        <v>145</v>
      </c>
      <c r="C241" s="37" t="s">
        <v>11</v>
      </c>
      <c r="D241" s="87">
        <v>1</v>
      </c>
      <c r="E241" s="29">
        <v>15926.4</v>
      </c>
      <c r="F241" s="110">
        <v>15926.4</v>
      </c>
      <c r="G241" s="185">
        <f t="shared" si="14"/>
        <v>18952.415999999997</v>
      </c>
      <c r="H241" s="281">
        <f t="shared" si="15"/>
        <v>82.921412513241506</v>
      </c>
    </row>
    <row r="242" spans="1:8" ht="25.5" x14ac:dyDescent="0.2">
      <c r="A242" s="69">
        <v>200</v>
      </c>
      <c r="B242" s="11" t="s">
        <v>199</v>
      </c>
      <c r="C242" s="37" t="s">
        <v>11</v>
      </c>
      <c r="D242" s="87">
        <v>1</v>
      </c>
      <c r="E242" s="29">
        <v>21006.720000000001</v>
      </c>
      <c r="F242" s="110">
        <v>21006.720000000001</v>
      </c>
      <c r="G242" s="185">
        <f t="shared" si="14"/>
        <v>24997.996800000001</v>
      </c>
      <c r="H242" s="281">
        <f t="shared" si="15"/>
        <v>109.37229346683249</v>
      </c>
    </row>
    <row r="243" spans="1:8" x14ac:dyDescent="0.2">
      <c r="A243" s="54"/>
      <c r="B243" s="49" t="s">
        <v>190</v>
      </c>
      <c r="C243" s="86"/>
      <c r="D243" s="72"/>
      <c r="E243" s="50"/>
      <c r="F243" s="112"/>
      <c r="G243" s="221"/>
      <c r="H243" s="222"/>
    </row>
    <row r="244" spans="1:8" x14ac:dyDescent="0.2">
      <c r="A244" s="70">
        <v>201</v>
      </c>
      <c r="B244" s="11" t="s">
        <v>191</v>
      </c>
      <c r="C244" s="21" t="s">
        <v>12</v>
      </c>
      <c r="D244" s="12">
        <v>2</v>
      </c>
      <c r="E244" s="29">
        <v>9578.75</v>
      </c>
      <c r="F244" s="110">
        <v>19157.5</v>
      </c>
      <c r="G244" s="185">
        <f t="shared" si="14"/>
        <v>22797.424999999999</v>
      </c>
      <c r="H244" s="281">
        <f t="shared" si="15"/>
        <v>99.744258603477519</v>
      </c>
    </row>
    <row r="245" spans="1:8" x14ac:dyDescent="0.2">
      <c r="A245" s="70">
        <v>202</v>
      </c>
      <c r="B245" s="11" t="s">
        <v>193</v>
      </c>
      <c r="C245" s="21" t="s">
        <v>12</v>
      </c>
      <c r="D245" s="12">
        <v>4</v>
      </c>
      <c r="E245" s="29">
        <v>227.95</v>
      </c>
      <c r="F245" s="110">
        <v>911.8</v>
      </c>
      <c r="G245" s="185">
        <f t="shared" si="14"/>
        <v>1085.0419999999999</v>
      </c>
      <c r="H245" s="281">
        <f t="shared" si="15"/>
        <v>4.7473216753047529</v>
      </c>
    </row>
    <row r="246" spans="1:8" x14ac:dyDescent="0.2">
      <c r="A246" s="70">
        <v>203</v>
      </c>
      <c r="B246" s="11" t="s">
        <v>192</v>
      </c>
      <c r="C246" s="21" t="s">
        <v>12</v>
      </c>
      <c r="D246" s="12">
        <v>1</v>
      </c>
      <c r="E246" s="29">
        <v>6208</v>
      </c>
      <c r="F246" s="110">
        <v>6208</v>
      </c>
      <c r="G246" s="185">
        <f t="shared" si="14"/>
        <v>7387.5199999999995</v>
      </c>
      <c r="H246" s="281">
        <f t="shared" si="15"/>
        <v>32.322190129734487</v>
      </c>
    </row>
    <row r="247" spans="1:8" x14ac:dyDescent="0.2">
      <c r="A247" s="18"/>
      <c r="B247" s="208" t="s">
        <v>196</v>
      </c>
      <c r="C247" s="209"/>
      <c r="D247" s="210"/>
      <c r="E247" s="211"/>
      <c r="F247" s="212">
        <f>F6+F12+F15+F16+F17+F18+F19+F33+F43+F75+F82+F87+F90+F141+F147</f>
        <v>40604974.086108007</v>
      </c>
      <c r="G247" s="212">
        <f>G6+G12+G15+G16+G17+G18+G19+G33+G43+G75+G82+G87+G90+G141+G147</f>
        <v>48382917.933368519</v>
      </c>
      <c r="H247" s="213">
        <f>H6+H12+H15+H16+H17+H18+H19+H33+H43+H75+H82+H87+H90+H141+H147</f>
        <v>211686.99001473805</v>
      </c>
    </row>
    <row r="248" spans="1:8" x14ac:dyDescent="0.2">
      <c r="B248" s="123"/>
    </row>
    <row r="249" spans="1:8" x14ac:dyDescent="0.2">
      <c r="B249" s="124"/>
    </row>
    <row r="250" spans="1:8" x14ac:dyDescent="0.2">
      <c r="A250" t="s">
        <v>257</v>
      </c>
      <c r="E250" s="117" t="s">
        <v>250</v>
      </c>
      <c r="F250" s="115"/>
      <c r="G250" t="s">
        <v>251</v>
      </c>
    </row>
    <row r="251" spans="1:8" x14ac:dyDescent="0.2">
      <c r="B251" s="117" t="s">
        <v>252</v>
      </c>
      <c r="D251" s="118"/>
      <c r="E251" s="125" t="s">
        <v>253</v>
      </c>
      <c r="F251" s="355" t="s">
        <v>254</v>
      </c>
      <c r="G251" s="355"/>
    </row>
    <row r="254" spans="1:8" x14ac:dyDescent="0.2">
      <c r="F254" s="319" t="s">
        <v>255</v>
      </c>
      <c r="G254" s="319"/>
    </row>
  </sheetData>
  <mergeCells count="17">
    <mergeCell ref="F254:G254"/>
    <mergeCell ref="A54:A66"/>
    <mergeCell ref="C54:C66"/>
    <mergeCell ref="D54:D66"/>
    <mergeCell ref="E54:E66"/>
    <mergeCell ref="F54:F66"/>
    <mergeCell ref="G54:G66"/>
    <mergeCell ref="A76:A81"/>
    <mergeCell ref="C76:C81"/>
    <mergeCell ref="D76:D81"/>
    <mergeCell ref="E76:E81"/>
    <mergeCell ref="F76:F81"/>
    <mergeCell ref="H54:H66"/>
    <mergeCell ref="H76:H81"/>
    <mergeCell ref="G76:G81"/>
    <mergeCell ref="A1:G1"/>
    <mergeCell ref="F251:G251"/>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3"/>
  <sheetViews>
    <sheetView topLeftCell="B72" workbookViewId="0">
      <selection activeCell="C91" sqref="C91:C97"/>
    </sheetView>
  </sheetViews>
  <sheetFormatPr defaultRowHeight="12.75" x14ac:dyDescent="0.2"/>
  <cols>
    <col min="2" max="2" width="4.28515625" customWidth="1"/>
    <col min="3" max="3" width="46.42578125" customWidth="1"/>
    <col min="4" max="4" width="5" customWidth="1"/>
    <col min="5" max="5" width="11" customWidth="1"/>
    <col min="6" max="6" width="12.7109375" customWidth="1"/>
    <col min="7" max="7" width="13.42578125" customWidth="1"/>
    <col min="8" max="8" width="15.42578125" customWidth="1"/>
    <col min="9" max="9" width="13.28515625" customWidth="1"/>
  </cols>
  <sheetData>
    <row r="2" spans="2:9" ht="74.25" customHeight="1" x14ac:dyDescent="0.2">
      <c r="B2" s="317" t="s">
        <v>289</v>
      </c>
      <c r="C2" s="317"/>
      <c r="D2" s="317"/>
      <c r="E2" s="317"/>
      <c r="F2" s="317"/>
      <c r="G2" s="317"/>
      <c r="H2" s="317"/>
    </row>
    <row r="3" spans="2:9" ht="21" customHeight="1" x14ac:dyDescent="0.2">
      <c r="B3" s="181"/>
      <c r="C3" s="181"/>
      <c r="D3" s="181"/>
      <c r="E3" s="181"/>
      <c r="F3" s="181"/>
      <c r="G3" s="181"/>
      <c r="H3" s="181"/>
    </row>
    <row r="4" spans="2:9" ht="15.75" x14ac:dyDescent="0.2">
      <c r="B4" s="181"/>
      <c r="C4" s="181"/>
      <c r="D4" s="181"/>
      <c r="E4" s="181"/>
      <c r="F4" s="181"/>
      <c r="G4" s="181"/>
      <c r="H4" s="181"/>
    </row>
    <row r="5" spans="2:9" ht="38.25" x14ac:dyDescent="0.2">
      <c r="B5" s="311" t="s">
        <v>243</v>
      </c>
      <c r="C5" s="287" t="s">
        <v>244</v>
      </c>
      <c r="D5" s="104" t="s">
        <v>9</v>
      </c>
      <c r="E5" s="104" t="s">
        <v>245</v>
      </c>
      <c r="F5" s="104" t="s">
        <v>246</v>
      </c>
      <c r="G5" s="104" t="s">
        <v>247</v>
      </c>
      <c r="H5" s="220" t="s">
        <v>248</v>
      </c>
      <c r="I5" s="312" t="s">
        <v>258</v>
      </c>
    </row>
    <row r="6" spans="2:9" x14ac:dyDescent="0.2">
      <c r="B6" s="62"/>
      <c r="C6" s="288" t="s">
        <v>200</v>
      </c>
      <c r="D6" s="187"/>
      <c r="E6" s="188"/>
      <c r="F6" s="189"/>
      <c r="G6" s="189">
        <f>SUM(G7:G11)</f>
        <v>22250651.543416344</v>
      </c>
      <c r="H6" s="190">
        <f>SUM(H7:H11)</f>
        <v>26540032.416365448</v>
      </c>
      <c r="I6" s="189">
        <f>SUM(I7:I11)</f>
        <v>570509.46611194196</v>
      </c>
    </row>
    <row r="7" spans="2:9" x14ac:dyDescent="0.2">
      <c r="B7" s="18" t="s">
        <v>208</v>
      </c>
      <c r="C7" s="289" t="s">
        <v>204</v>
      </c>
      <c r="D7" s="18" t="s">
        <v>12</v>
      </c>
      <c r="E7" s="12">
        <v>1</v>
      </c>
      <c r="F7" s="45">
        <f>G7</f>
        <v>17881727.370000001</v>
      </c>
      <c r="G7" s="171">
        <v>17881727.370000001</v>
      </c>
      <c r="H7" s="184">
        <v>21341012.649999999</v>
      </c>
      <c r="I7" s="281">
        <f>H7/48382917.93*1040048.19</f>
        <v>458750.37159834232</v>
      </c>
    </row>
    <row r="8" spans="2:9" x14ac:dyDescent="0.2">
      <c r="B8" s="18" t="s">
        <v>209</v>
      </c>
      <c r="C8" s="289" t="s">
        <v>205</v>
      </c>
      <c r="D8" s="18" t="s">
        <v>12</v>
      </c>
      <c r="E8" s="12">
        <v>1</v>
      </c>
      <c r="F8" s="45">
        <f t="shared" ref="F8:F9" si="0">G8</f>
        <v>374328.84391832008</v>
      </c>
      <c r="G8" s="40">
        <v>374328.84391832008</v>
      </c>
      <c r="H8" s="184">
        <f t="shared" ref="H8:H53" si="1">G8*1.19</f>
        <v>445451.32426280086</v>
      </c>
      <c r="I8" s="281">
        <f>H8/48382917.93*1040048.19</f>
        <v>9575.5044001875704</v>
      </c>
    </row>
    <row r="9" spans="2:9" x14ac:dyDescent="0.2">
      <c r="B9" s="18" t="s">
        <v>210</v>
      </c>
      <c r="C9" s="290" t="s">
        <v>206</v>
      </c>
      <c r="D9" s="18" t="s">
        <v>12</v>
      </c>
      <c r="E9" s="12">
        <v>1</v>
      </c>
      <c r="F9" s="45">
        <f t="shared" si="0"/>
        <v>667522.41475639341</v>
      </c>
      <c r="G9" s="40">
        <v>667522.41475639341</v>
      </c>
      <c r="H9" s="184">
        <f t="shared" si="1"/>
        <v>794351.67356010817</v>
      </c>
      <c r="I9" s="281">
        <f t="shared" ref="I9:I11" si="2">H9/48382917.93*1040048.19</f>
        <v>17075.531110069642</v>
      </c>
    </row>
    <row r="10" spans="2:9" x14ac:dyDescent="0.2">
      <c r="B10" s="18" t="s">
        <v>211</v>
      </c>
      <c r="C10" s="290" t="s">
        <v>201</v>
      </c>
      <c r="D10" s="18" t="s">
        <v>12</v>
      </c>
      <c r="E10" s="12">
        <v>30</v>
      </c>
      <c r="F10" s="45">
        <f>G10/E10</f>
        <v>94787.36807272739</v>
      </c>
      <c r="G10" s="40">
        <v>2843621.0421818215</v>
      </c>
      <c r="H10" s="184">
        <f t="shared" si="1"/>
        <v>3383909.0401963675</v>
      </c>
      <c r="I10" s="281">
        <f t="shared" si="2"/>
        <v>72741.137222702208</v>
      </c>
    </row>
    <row r="11" spans="2:9" x14ac:dyDescent="0.2">
      <c r="B11" s="18" t="s">
        <v>212</v>
      </c>
      <c r="C11" s="290" t="s">
        <v>202</v>
      </c>
      <c r="D11" s="18" t="s">
        <v>182</v>
      </c>
      <c r="E11" s="12">
        <v>740</v>
      </c>
      <c r="F11" s="45">
        <f>G11/E11</f>
        <v>653.31334129703851</v>
      </c>
      <c r="G11" s="40">
        <v>483451.87255980849</v>
      </c>
      <c r="H11" s="184">
        <f t="shared" si="1"/>
        <v>575307.72834617202</v>
      </c>
      <c r="I11" s="281">
        <f t="shared" si="2"/>
        <v>12366.921780640274</v>
      </c>
    </row>
    <row r="12" spans="2:9" x14ac:dyDescent="0.2">
      <c r="B12" s="62"/>
      <c r="C12" s="288" t="s">
        <v>203</v>
      </c>
      <c r="D12" s="187"/>
      <c r="E12" s="188"/>
      <c r="F12" s="189"/>
      <c r="G12" s="190">
        <f>G13+G14</f>
        <v>4404183.9855569135</v>
      </c>
      <c r="H12" s="190">
        <f t="shared" si="1"/>
        <v>5240978.9428127268</v>
      </c>
      <c r="I12" s="189">
        <f>I13+I14</f>
        <v>112661.05676360332</v>
      </c>
    </row>
    <row r="13" spans="2:9" x14ac:dyDescent="0.2">
      <c r="B13" s="15" t="s">
        <v>213</v>
      </c>
      <c r="C13" s="291" t="s">
        <v>178</v>
      </c>
      <c r="D13" s="15" t="s">
        <v>12</v>
      </c>
      <c r="E13" s="13">
        <v>5</v>
      </c>
      <c r="F13" s="26">
        <f>G13/E13</f>
        <v>687660.87408216833</v>
      </c>
      <c r="G13" s="40">
        <v>3438304.3704108414</v>
      </c>
      <c r="H13" s="184">
        <f t="shared" si="1"/>
        <v>4091582.2007889012</v>
      </c>
      <c r="I13" s="281">
        <f>H13/48382917.93*1040048.19</f>
        <v>87953.41091918954</v>
      </c>
    </row>
    <row r="14" spans="2:9" x14ac:dyDescent="0.2">
      <c r="B14" s="15" t="s">
        <v>214</v>
      </c>
      <c r="C14" s="292" t="s">
        <v>207</v>
      </c>
      <c r="D14" s="15" t="s">
        <v>12</v>
      </c>
      <c r="E14" s="13">
        <v>6</v>
      </c>
      <c r="F14" s="26">
        <f>G14/E14</f>
        <v>160979.93585767873</v>
      </c>
      <c r="G14" s="40">
        <v>965879.61514607235</v>
      </c>
      <c r="H14" s="184">
        <f t="shared" si="1"/>
        <v>1149396.7420238261</v>
      </c>
      <c r="I14" s="281">
        <f>H14/48382917.93*1040048.19</f>
        <v>24707.645844413775</v>
      </c>
    </row>
    <row r="15" spans="2:9" x14ac:dyDescent="0.2">
      <c r="B15" s="62" t="s">
        <v>217</v>
      </c>
      <c r="C15" s="288" t="s">
        <v>215</v>
      </c>
      <c r="D15" s="187" t="s">
        <v>12</v>
      </c>
      <c r="E15" s="188">
        <v>1</v>
      </c>
      <c r="F15" s="191">
        <f>G15</f>
        <v>5630402.5199999996</v>
      </c>
      <c r="G15" s="190">
        <v>5630402.5199999996</v>
      </c>
      <c r="H15" s="190">
        <v>6701420.6900000004</v>
      </c>
      <c r="I15" s="230">
        <f>H15/48382917.93*1040048.19</f>
        <v>144054.98380951103</v>
      </c>
    </row>
    <row r="16" spans="2:9" x14ac:dyDescent="0.2">
      <c r="B16" s="62" t="s">
        <v>218</v>
      </c>
      <c r="C16" s="313" t="s">
        <v>195</v>
      </c>
      <c r="D16" s="187" t="s">
        <v>10</v>
      </c>
      <c r="E16" s="188">
        <v>92</v>
      </c>
      <c r="F16" s="191">
        <f>G16/E16</f>
        <v>274.8033690068649</v>
      </c>
      <c r="G16" s="190">
        <v>25281.909948631572</v>
      </c>
      <c r="H16" s="190">
        <f t="shared" si="1"/>
        <v>30085.47283887157</v>
      </c>
      <c r="I16" s="230">
        <f t="shared" ref="I16:I18" si="3">H16/48382917.93*1040048.19</f>
        <v>646.7229119300564</v>
      </c>
    </row>
    <row r="17" spans="2:9" x14ac:dyDescent="0.2">
      <c r="B17" s="62" t="s">
        <v>219</v>
      </c>
      <c r="C17" s="288" t="s">
        <v>0</v>
      </c>
      <c r="D17" s="187" t="s">
        <v>12</v>
      </c>
      <c r="E17" s="188">
        <v>1</v>
      </c>
      <c r="F17" s="191">
        <f>G17/E17</f>
        <v>86976.993266641221</v>
      </c>
      <c r="G17" s="190">
        <v>86976.993266641221</v>
      </c>
      <c r="H17" s="190">
        <f t="shared" si="1"/>
        <v>103502.62198730305</v>
      </c>
      <c r="I17" s="230">
        <f t="shared" si="3"/>
        <v>2224.9115858182126</v>
      </c>
    </row>
    <row r="18" spans="2:9" x14ac:dyDescent="0.2">
      <c r="B18" s="62" t="s">
        <v>220</v>
      </c>
      <c r="C18" s="288" t="s">
        <v>216</v>
      </c>
      <c r="D18" s="187" t="s">
        <v>12</v>
      </c>
      <c r="E18" s="188">
        <v>1</v>
      </c>
      <c r="F18" s="191">
        <f>G18/E18</f>
        <v>3295796.9539194666</v>
      </c>
      <c r="G18" s="190">
        <v>3295796.9539194666</v>
      </c>
      <c r="H18" s="190">
        <f t="shared" si="1"/>
        <v>3921998.3751641652</v>
      </c>
      <c r="I18" s="230">
        <f t="shared" si="3"/>
        <v>84308.005506695379</v>
      </c>
    </row>
    <row r="19" spans="2:9" x14ac:dyDescent="0.2">
      <c r="B19" s="62"/>
      <c r="C19" s="288" t="s">
        <v>1</v>
      </c>
      <c r="D19" s="187"/>
      <c r="E19" s="188"/>
      <c r="F19" s="189"/>
      <c r="G19" s="190">
        <f>SUM(G20:G31)</f>
        <v>594178.13</v>
      </c>
      <c r="H19" s="190">
        <f t="shared" si="1"/>
        <v>707071.97470000002</v>
      </c>
      <c r="I19" s="189">
        <f>SUM(I20:I31)</f>
        <v>15199.350492882948</v>
      </c>
    </row>
    <row r="20" spans="2:9" x14ac:dyDescent="0.2">
      <c r="B20" s="15" t="s">
        <v>221</v>
      </c>
      <c r="C20" s="5" t="s">
        <v>292</v>
      </c>
      <c r="D20" s="15" t="s">
        <v>10</v>
      </c>
      <c r="E20" s="13">
        <v>313</v>
      </c>
      <c r="F20" s="26">
        <f>G20/E20</f>
        <v>164.77217252396167</v>
      </c>
      <c r="G20" s="39">
        <v>51573.69</v>
      </c>
      <c r="H20" s="184">
        <f t="shared" si="1"/>
        <v>61372.691100000004</v>
      </c>
      <c r="I20" s="281">
        <f>H20/48382917.93*1040048.19</f>
        <v>1319.278766657555</v>
      </c>
    </row>
    <row r="21" spans="2:9" x14ac:dyDescent="0.2">
      <c r="B21" s="15" t="s">
        <v>222</v>
      </c>
      <c r="C21" s="5" t="s">
        <v>293</v>
      </c>
      <c r="D21" s="15" t="s">
        <v>10</v>
      </c>
      <c r="E21" s="13">
        <v>60</v>
      </c>
      <c r="F21" s="26">
        <f>G21/E21</f>
        <v>106.23933333333333</v>
      </c>
      <c r="G21" s="39">
        <v>6374.36</v>
      </c>
      <c r="H21" s="184">
        <f t="shared" si="1"/>
        <v>7585.4883999999993</v>
      </c>
      <c r="I21" s="281">
        <f t="shared" ref="I21:I31" si="4">H21/48382917.93*1040048.19</f>
        <v>163.05906750188424</v>
      </c>
    </row>
    <row r="22" spans="2:9" x14ac:dyDescent="0.2">
      <c r="B22" s="15" t="s">
        <v>223</v>
      </c>
      <c r="C22" s="5" t="s">
        <v>294</v>
      </c>
      <c r="D22" s="15" t="s">
        <v>10</v>
      </c>
      <c r="E22" s="13">
        <v>37</v>
      </c>
      <c r="F22" s="26">
        <f t="shared" ref="F22:F31" si="5">G22/E22</f>
        <v>148.44054054054055</v>
      </c>
      <c r="G22" s="39">
        <v>5492.3</v>
      </c>
      <c r="H22" s="184">
        <f t="shared" si="1"/>
        <v>6535.8369999999995</v>
      </c>
      <c r="I22" s="281">
        <f t="shared" si="4"/>
        <v>140.49556605535281</v>
      </c>
    </row>
    <row r="23" spans="2:9" x14ac:dyDescent="0.2">
      <c r="B23" s="15" t="s">
        <v>224</v>
      </c>
      <c r="C23" s="5" t="s">
        <v>295</v>
      </c>
      <c r="D23" s="15" t="s">
        <v>10</v>
      </c>
      <c r="E23" s="13">
        <v>57</v>
      </c>
      <c r="F23" s="26">
        <f t="shared" si="5"/>
        <v>465.78175438596492</v>
      </c>
      <c r="G23" s="39">
        <v>26549.56</v>
      </c>
      <c r="H23" s="184">
        <f t="shared" si="1"/>
        <v>31593.9764</v>
      </c>
      <c r="I23" s="281">
        <f t="shared" si="4"/>
        <v>679.14998465498115</v>
      </c>
    </row>
    <row r="24" spans="2:9" x14ac:dyDescent="0.2">
      <c r="B24" s="15" t="s">
        <v>225</v>
      </c>
      <c r="C24" s="5" t="s">
        <v>296</v>
      </c>
      <c r="D24" s="15" t="s">
        <v>10</v>
      </c>
      <c r="E24" s="13">
        <v>107</v>
      </c>
      <c r="F24" s="26">
        <f t="shared" si="5"/>
        <v>635.12429906542059</v>
      </c>
      <c r="G24" s="39">
        <v>67958.3</v>
      </c>
      <c r="H24" s="184">
        <f t="shared" si="1"/>
        <v>80870.376999999993</v>
      </c>
      <c r="I24" s="281">
        <f t="shared" si="4"/>
        <v>1738.4046440761581</v>
      </c>
    </row>
    <row r="25" spans="2:9" x14ac:dyDescent="0.2">
      <c r="B25" s="15" t="s">
        <v>226</v>
      </c>
      <c r="C25" s="5" t="s">
        <v>297</v>
      </c>
      <c r="D25" s="15" t="s">
        <v>10</v>
      </c>
      <c r="E25" s="13">
        <v>96.41</v>
      </c>
      <c r="F25" s="26">
        <f t="shared" si="5"/>
        <v>774.33482003941492</v>
      </c>
      <c r="G25" s="39">
        <v>74653.62</v>
      </c>
      <c r="H25" s="184">
        <f t="shared" si="1"/>
        <v>88837.807799999995</v>
      </c>
      <c r="I25" s="281">
        <f t="shared" si="4"/>
        <v>1909.6740163467416</v>
      </c>
    </row>
    <row r="26" spans="2:9" ht="25.5" x14ac:dyDescent="0.2">
      <c r="B26" s="15" t="s">
        <v>227</v>
      </c>
      <c r="C26" s="14" t="s">
        <v>298</v>
      </c>
      <c r="D26" s="15" t="s">
        <v>10</v>
      </c>
      <c r="E26" s="13">
        <v>466</v>
      </c>
      <c r="F26" s="26">
        <f t="shared" si="5"/>
        <v>192.49656652360514</v>
      </c>
      <c r="G26" s="40">
        <v>89703.4</v>
      </c>
      <c r="H26" s="184">
        <f t="shared" si="1"/>
        <v>106747.04599999999</v>
      </c>
      <c r="I26" s="281">
        <f t="shared" si="4"/>
        <v>2294.6543269831832</v>
      </c>
    </row>
    <row r="27" spans="2:9" x14ac:dyDescent="0.2">
      <c r="B27" s="15" t="s">
        <v>228</v>
      </c>
      <c r="C27" s="5" t="s">
        <v>299</v>
      </c>
      <c r="D27" s="15" t="s">
        <v>10</v>
      </c>
      <c r="E27" s="13">
        <v>200</v>
      </c>
      <c r="F27" s="26">
        <f t="shared" si="5"/>
        <v>190.14449999999999</v>
      </c>
      <c r="G27" s="39">
        <v>38028.9</v>
      </c>
      <c r="H27" s="184">
        <f t="shared" si="1"/>
        <v>45254.391000000003</v>
      </c>
      <c r="I27" s="281">
        <f t="shared" si="4"/>
        <v>972.79679405029003</v>
      </c>
    </row>
    <row r="28" spans="2:9" x14ac:dyDescent="0.2">
      <c r="B28" s="15" t="s">
        <v>229</v>
      </c>
      <c r="C28" s="5" t="s">
        <v>300</v>
      </c>
      <c r="D28" s="15" t="s">
        <v>10</v>
      </c>
      <c r="E28" s="13">
        <v>49</v>
      </c>
      <c r="F28" s="26">
        <f t="shared" si="5"/>
        <v>265.67265306122448</v>
      </c>
      <c r="G28" s="39">
        <v>13017.96</v>
      </c>
      <c r="H28" s="184">
        <f t="shared" si="1"/>
        <v>15491.372399999998</v>
      </c>
      <c r="I28" s="281">
        <f t="shared" si="4"/>
        <v>333.00541832855833</v>
      </c>
    </row>
    <row r="29" spans="2:9" x14ac:dyDescent="0.2">
      <c r="B29" s="15" t="s">
        <v>230</v>
      </c>
      <c r="C29" s="5" t="s">
        <v>301</v>
      </c>
      <c r="D29" s="15" t="s">
        <v>10</v>
      </c>
      <c r="E29" s="13">
        <v>161.85</v>
      </c>
      <c r="F29" s="26">
        <f t="shared" si="5"/>
        <v>458.79382143960459</v>
      </c>
      <c r="G29" s="39">
        <v>74255.78</v>
      </c>
      <c r="H29" s="184">
        <f t="shared" si="1"/>
        <v>88364.378199999992</v>
      </c>
      <c r="I29" s="281">
        <f t="shared" si="4"/>
        <v>1899.4970857348919</v>
      </c>
    </row>
    <row r="30" spans="2:9" x14ac:dyDescent="0.2">
      <c r="B30" s="15" t="s">
        <v>231</v>
      </c>
      <c r="C30" s="5" t="s">
        <v>302</v>
      </c>
      <c r="D30" s="15" t="s">
        <v>10</v>
      </c>
      <c r="E30" s="13">
        <v>170</v>
      </c>
      <c r="F30" s="26">
        <f t="shared" si="5"/>
        <v>766.85705882352943</v>
      </c>
      <c r="G30" s="39">
        <v>130365.7</v>
      </c>
      <c r="H30" s="184">
        <f t="shared" si="1"/>
        <v>155135.18299999999</v>
      </c>
      <c r="I30" s="281">
        <f t="shared" si="4"/>
        <v>3334.8147070812424</v>
      </c>
    </row>
    <row r="31" spans="2:9" x14ac:dyDescent="0.2">
      <c r="B31" s="15" t="s">
        <v>232</v>
      </c>
      <c r="C31" s="291" t="s">
        <v>179</v>
      </c>
      <c r="D31" s="15" t="s">
        <v>12</v>
      </c>
      <c r="E31" s="13">
        <v>1</v>
      </c>
      <c r="F31" s="26">
        <f t="shared" si="5"/>
        <v>16204.56</v>
      </c>
      <c r="G31" s="39">
        <v>16204.56</v>
      </c>
      <c r="H31" s="184">
        <f t="shared" si="1"/>
        <v>19283.4264</v>
      </c>
      <c r="I31" s="281">
        <f t="shared" si="4"/>
        <v>414.52011541210936</v>
      </c>
    </row>
    <row r="32" spans="2:9" x14ac:dyDescent="0.2">
      <c r="B32" s="19"/>
      <c r="C32" s="293" t="s">
        <v>303</v>
      </c>
      <c r="D32" s="194"/>
      <c r="E32" s="195"/>
      <c r="F32" s="196"/>
      <c r="G32" s="197"/>
      <c r="H32" s="190"/>
      <c r="I32" s="285"/>
    </row>
    <row r="33" spans="2:9" x14ac:dyDescent="0.2">
      <c r="B33" s="62"/>
      <c r="C33" s="288" t="s">
        <v>233</v>
      </c>
      <c r="D33" s="187"/>
      <c r="E33" s="188"/>
      <c r="F33" s="189"/>
      <c r="G33" s="190">
        <f>SUM(G34:G42)</f>
        <v>121770.07</v>
      </c>
      <c r="H33" s="190">
        <f t="shared" si="1"/>
        <v>144906.38330000002</v>
      </c>
      <c r="I33" s="189">
        <f>SUM(I34:I42)</f>
        <v>3114.9345289314015</v>
      </c>
    </row>
    <row r="34" spans="2:9" x14ac:dyDescent="0.2">
      <c r="B34" s="63">
        <v>24</v>
      </c>
      <c r="C34" s="294" t="s">
        <v>6</v>
      </c>
      <c r="D34" s="63" t="s">
        <v>12</v>
      </c>
      <c r="E34" s="73">
        <v>2</v>
      </c>
      <c r="F34" s="27">
        <v>13003.2</v>
      </c>
      <c r="G34" s="105">
        <v>26006.400000000001</v>
      </c>
      <c r="H34" s="184">
        <f t="shared" si="1"/>
        <v>30947.616000000002</v>
      </c>
      <c r="I34" s="281">
        <f t="shared" ref="I34:I51" si="6">H34/48382917.93*1040048.19</f>
        <v>665.25570144783205</v>
      </c>
    </row>
    <row r="35" spans="2:9" x14ac:dyDescent="0.2">
      <c r="B35" s="63">
        <v>25</v>
      </c>
      <c r="C35" s="294" t="s">
        <v>7</v>
      </c>
      <c r="D35" s="63" t="s">
        <v>12</v>
      </c>
      <c r="E35" s="73">
        <v>1</v>
      </c>
      <c r="F35" s="27">
        <v>226.8</v>
      </c>
      <c r="G35" s="105">
        <v>226.8</v>
      </c>
      <c r="H35" s="184">
        <f t="shared" si="1"/>
        <v>269.892</v>
      </c>
      <c r="I35" s="281">
        <f t="shared" si="6"/>
        <v>5.8016485591380702</v>
      </c>
    </row>
    <row r="36" spans="2:9" x14ac:dyDescent="0.2">
      <c r="B36" s="63">
        <v>26</v>
      </c>
      <c r="C36" s="294" t="s">
        <v>8</v>
      </c>
      <c r="D36" s="63" t="s">
        <v>12</v>
      </c>
      <c r="E36" s="73">
        <v>1</v>
      </c>
      <c r="F36" s="27">
        <v>3225.6</v>
      </c>
      <c r="G36" s="105">
        <v>3225.6</v>
      </c>
      <c r="H36" s="184">
        <f t="shared" si="1"/>
        <v>3838.4639999999999</v>
      </c>
      <c r="I36" s="281">
        <f t="shared" si="6"/>
        <v>82.512335063297002</v>
      </c>
    </row>
    <row r="37" spans="2:9" x14ac:dyDescent="0.2">
      <c r="B37" s="63">
        <v>27</v>
      </c>
      <c r="C37" s="294" t="s">
        <v>2</v>
      </c>
      <c r="D37" s="63" t="s">
        <v>12</v>
      </c>
      <c r="E37" s="73">
        <v>1</v>
      </c>
      <c r="F37" s="27">
        <v>19958.400000000001</v>
      </c>
      <c r="G37" s="105">
        <v>19958.400000000001</v>
      </c>
      <c r="H37" s="184">
        <f t="shared" si="1"/>
        <v>23750.495999999999</v>
      </c>
      <c r="I37" s="281">
        <f t="shared" si="6"/>
        <v>510.54507320415013</v>
      </c>
    </row>
    <row r="38" spans="2:9" ht="25.5" x14ac:dyDescent="0.2">
      <c r="B38" s="63">
        <v>28</v>
      </c>
      <c r="C38" s="294" t="s">
        <v>13</v>
      </c>
      <c r="D38" s="63" t="s">
        <v>12</v>
      </c>
      <c r="E38" s="73">
        <v>1</v>
      </c>
      <c r="F38" s="27">
        <v>2368.8000000000002</v>
      </c>
      <c r="G38" s="105">
        <v>2368.8000000000002</v>
      </c>
      <c r="H38" s="184">
        <f t="shared" si="1"/>
        <v>2818.8720000000003</v>
      </c>
      <c r="I38" s="281">
        <f t="shared" si="6"/>
        <v>60.594996062108734</v>
      </c>
    </row>
    <row r="39" spans="2:9" x14ac:dyDescent="0.2">
      <c r="B39" s="63">
        <v>29</v>
      </c>
      <c r="C39" s="294" t="s">
        <v>14</v>
      </c>
      <c r="D39" s="63" t="s">
        <v>12</v>
      </c>
      <c r="E39" s="73">
        <v>2</v>
      </c>
      <c r="F39" s="27">
        <v>3225.6</v>
      </c>
      <c r="G39" s="105">
        <v>6451.2</v>
      </c>
      <c r="H39" s="184">
        <f t="shared" si="1"/>
        <v>7676.9279999999999</v>
      </c>
      <c r="I39" s="281">
        <f t="shared" si="6"/>
        <v>165.024670126594</v>
      </c>
    </row>
    <row r="40" spans="2:9" x14ac:dyDescent="0.2">
      <c r="B40" s="63">
        <v>30</v>
      </c>
      <c r="C40" s="294" t="s">
        <v>3</v>
      </c>
      <c r="D40" s="63" t="s">
        <v>12</v>
      </c>
      <c r="E40" s="73">
        <v>1</v>
      </c>
      <c r="F40" s="27">
        <v>60641.78</v>
      </c>
      <c r="G40" s="105">
        <v>60641.78</v>
      </c>
      <c r="H40" s="184">
        <f t="shared" si="1"/>
        <v>72163.718199999988</v>
      </c>
      <c r="I40" s="281">
        <f t="shared" si="6"/>
        <v>1551.2446894204929</v>
      </c>
    </row>
    <row r="41" spans="2:9" x14ac:dyDescent="0.2">
      <c r="B41" s="63">
        <v>31</v>
      </c>
      <c r="C41" s="294" t="s">
        <v>4</v>
      </c>
      <c r="D41" s="63" t="s">
        <v>12</v>
      </c>
      <c r="E41" s="73">
        <v>1</v>
      </c>
      <c r="F41" s="27">
        <v>727.27</v>
      </c>
      <c r="G41" s="105">
        <v>727.27</v>
      </c>
      <c r="H41" s="184">
        <f t="shared" si="1"/>
        <v>865.45129999999995</v>
      </c>
      <c r="I41" s="281">
        <f t="shared" si="6"/>
        <v>18.603901885380704</v>
      </c>
    </row>
    <row r="42" spans="2:9" x14ac:dyDescent="0.2">
      <c r="B42" s="63">
        <v>32</v>
      </c>
      <c r="C42" s="294" t="s">
        <v>5</v>
      </c>
      <c r="D42" s="63" t="s">
        <v>12</v>
      </c>
      <c r="E42" s="73">
        <v>1</v>
      </c>
      <c r="F42" s="27">
        <v>2163.8200000000002</v>
      </c>
      <c r="G42" s="105">
        <v>2163.8200000000002</v>
      </c>
      <c r="H42" s="184">
        <f t="shared" si="1"/>
        <v>2574.9458</v>
      </c>
      <c r="I42" s="281">
        <f t="shared" si="6"/>
        <v>55.351513162408018</v>
      </c>
    </row>
    <row r="43" spans="2:9" x14ac:dyDescent="0.2">
      <c r="B43" s="62"/>
      <c r="C43" s="288" t="s">
        <v>234</v>
      </c>
      <c r="D43" s="187"/>
      <c r="E43" s="188"/>
      <c r="F43" s="189"/>
      <c r="G43" s="190">
        <f>SUM(G44:G74)</f>
        <v>241160.35</v>
      </c>
      <c r="H43" s="190">
        <f t="shared" si="1"/>
        <v>286980.81650000002</v>
      </c>
      <c r="I43" s="189">
        <f>SUM(I44:I74)</f>
        <v>6168.9929325340945</v>
      </c>
    </row>
    <row r="44" spans="2:9" ht="89.25" x14ac:dyDescent="0.2">
      <c r="B44" s="61">
        <v>33</v>
      </c>
      <c r="C44" s="295" t="s">
        <v>15</v>
      </c>
      <c r="D44" s="61" t="s">
        <v>66</v>
      </c>
      <c r="E44" s="75">
        <v>1</v>
      </c>
      <c r="F44" s="38">
        <v>15462.72</v>
      </c>
      <c r="G44" s="106">
        <v>15462.72</v>
      </c>
      <c r="H44" s="184">
        <f t="shared" si="1"/>
        <v>18400.636799999997</v>
      </c>
      <c r="I44" s="281">
        <f t="shared" si="6"/>
        <v>395.54350620967989</v>
      </c>
    </row>
    <row r="45" spans="2:9" ht="25.5" x14ac:dyDescent="0.2">
      <c r="B45" s="61">
        <v>34</v>
      </c>
      <c r="C45" s="296" t="s">
        <v>16</v>
      </c>
      <c r="D45" s="74" t="s">
        <v>66</v>
      </c>
      <c r="E45" s="75">
        <v>2</v>
      </c>
      <c r="F45" s="38">
        <v>7462.38</v>
      </c>
      <c r="G45" s="106">
        <v>14924.76</v>
      </c>
      <c r="H45" s="184">
        <f t="shared" si="1"/>
        <v>17760.464400000001</v>
      </c>
      <c r="I45" s="281">
        <f t="shared" si="6"/>
        <v>381.78224139983024</v>
      </c>
    </row>
    <row r="46" spans="2:9" ht="25.5" x14ac:dyDescent="0.2">
      <c r="B46" s="61">
        <v>35</v>
      </c>
      <c r="C46" s="296" t="s">
        <v>30</v>
      </c>
      <c r="D46" s="74" t="s">
        <v>66</v>
      </c>
      <c r="E46" s="75">
        <v>12</v>
      </c>
      <c r="F46" s="38">
        <v>5190.2700000000004</v>
      </c>
      <c r="G46" s="106">
        <v>62283.240000000005</v>
      </c>
      <c r="H46" s="184">
        <f t="shared" si="1"/>
        <v>74117.055600000007</v>
      </c>
      <c r="I46" s="281">
        <f t="shared" si="6"/>
        <v>1593.2339929649499</v>
      </c>
    </row>
    <row r="47" spans="2:9" ht="65.25" customHeight="1" x14ac:dyDescent="0.2">
      <c r="B47" s="61">
        <v>36</v>
      </c>
      <c r="C47" s="296" t="s">
        <v>31</v>
      </c>
      <c r="D47" s="63" t="s">
        <v>12</v>
      </c>
      <c r="E47" s="12">
        <v>1</v>
      </c>
      <c r="F47" s="45">
        <v>7241.57</v>
      </c>
      <c r="G47" s="45">
        <v>7241.57</v>
      </c>
      <c r="H47" s="184">
        <f t="shared" si="1"/>
        <v>8617.4682999999986</v>
      </c>
      <c r="I47" s="281">
        <f t="shared" si="6"/>
        <v>185.24269910228159</v>
      </c>
    </row>
    <row r="48" spans="2:9" ht="64.5" customHeight="1" x14ac:dyDescent="0.2">
      <c r="B48" s="61">
        <v>37</v>
      </c>
      <c r="C48" s="296" t="s">
        <v>32</v>
      </c>
      <c r="D48" s="63" t="s">
        <v>12</v>
      </c>
      <c r="E48" s="12">
        <v>1</v>
      </c>
      <c r="F48" s="45">
        <v>5212.47</v>
      </c>
      <c r="G48" s="45">
        <v>5212.47</v>
      </c>
      <c r="H48" s="184">
        <f t="shared" si="1"/>
        <v>6202.8392999999996</v>
      </c>
      <c r="I48" s="281">
        <f t="shared" si="6"/>
        <v>133.33738564837043</v>
      </c>
    </row>
    <row r="49" spans="2:9" ht="65.25" customHeight="1" x14ac:dyDescent="0.2">
      <c r="B49" s="61">
        <v>38</v>
      </c>
      <c r="C49" s="296" t="s">
        <v>33</v>
      </c>
      <c r="D49" s="63" t="s">
        <v>12</v>
      </c>
      <c r="E49" s="12">
        <v>1</v>
      </c>
      <c r="F49" s="45">
        <v>5212.47</v>
      </c>
      <c r="G49" s="40">
        <v>5212.47</v>
      </c>
      <c r="H49" s="184">
        <f t="shared" si="1"/>
        <v>6202.8392999999996</v>
      </c>
      <c r="I49" s="281">
        <f t="shared" si="6"/>
        <v>133.33738564837043</v>
      </c>
    </row>
    <row r="50" spans="2:9" ht="67.5" customHeight="1" x14ac:dyDescent="0.2">
      <c r="B50" s="61">
        <v>39</v>
      </c>
      <c r="C50" s="296" t="s">
        <v>34</v>
      </c>
      <c r="D50" s="63" t="s">
        <v>12</v>
      </c>
      <c r="E50" s="12">
        <v>1</v>
      </c>
      <c r="F50" s="45">
        <v>1746.36</v>
      </c>
      <c r="G50" s="40">
        <v>1746.36</v>
      </c>
      <c r="H50" s="184">
        <f t="shared" si="1"/>
        <v>2078.1683999999996</v>
      </c>
      <c r="I50" s="281">
        <f t="shared" si="6"/>
        <v>44.672693905363126</v>
      </c>
    </row>
    <row r="51" spans="2:9" ht="76.5" x14ac:dyDescent="0.2">
      <c r="B51" s="61">
        <v>40</v>
      </c>
      <c r="C51" s="296" t="s">
        <v>35</v>
      </c>
      <c r="D51" s="63" t="s">
        <v>12</v>
      </c>
      <c r="E51" s="12">
        <v>1</v>
      </c>
      <c r="F51" s="45">
        <v>13498.53</v>
      </c>
      <c r="G51" s="40">
        <v>13498.53</v>
      </c>
      <c r="H51" s="184">
        <f t="shared" si="1"/>
        <v>16063.250700000001</v>
      </c>
      <c r="I51" s="281">
        <f t="shared" si="6"/>
        <v>345.2986204805203</v>
      </c>
    </row>
    <row r="52" spans="2:9" ht="76.5" x14ac:dyDescent="0.2">
      <c r="B52" s="61">
        <v>41</v>
      </c>
      <c r="C52" s="296" t="s">
        <v>36</v>
      </c>
      <c r="D52" s="63" t="s">
        <v>12</v>
      </c>
      <c r="E52" s="12">
        <v>1</v>
      </c>
      <c r="F52" s="45">
        <v>14050.71</v>
      </c>
      <c r="G52" s="40">
        <v>14050.71</v>
      </c>
      <c r="H52" s="184">
        <f t="shared" si="1"/>
        <v>16720.344899999996</v>
      </c>
      <c r="I52" s="281">
        <f>H52/48382917.93*1040048.19</f>
        <v>359.423639446062</v>
      </c>
    </row>
    <row r="53" spans="2:9" ht="76.5" x14ac:dyDescent="0.2">
      <c r="B53" s="61">
        <v>42</v>
      </c>
      <c r="C53" s="296" t="s">
        <v>37</v>
      </c>
      <c r="D53" s="63" t="s">
        <v>12</v>
      </c>
      <c r="E53" s="12">
        <v>1</v>
      </c>
      <c r="F53" s="45">
        <v>7241.57</v>
      </c>
      <c r="G53" s="40">
        <v>7241.57</v>
      </c>
      <c r="H53" s="184">
        <f t="shared" si="1"/>
        <v>8617.4682999999986</v>
      </c>
      <c r="I53" s="281">
        <f>H53/48382917.93*1040048.19</f>
        <v>185.24269910228159</v>
      </c>
    </row>
    <row r="54" spans="2:9" ht="102" x14ac:dyDescent="0.2">
      <c r="B54" s="320">
        <v>43</v>
      </c>
      <c r="C54" s="297" t="s">
        <v>17</v>
      </c>
      <c r="D54" s="335" t="s">
        <v>12</v>
      </c>
      <c r="E54" s="332">
        <v>1</v>
      </c>
      <c r="F54" s="327">
        <v>75675.600000000006</v>
      </c>
      <c r="G54" s="338">
        <f t="shared" ref="G54" si="7">E54*F54</f>
        <v>75675.600000000006</v>
      </c>
      <c r="H54" s="356">
        <f>G54*1.19</f>
        <v>90053.964000000007</v>
      </c>
      <c r="I54" s="357">
        <f>H54/48382917.93*1040048.19</f>
        <v>1935.8167358990695</v>
      </c>
    </row>
    <row r="55" spans="2:9" x14ac:dyDescent="0.2">
      <c r="B55" s="321"/>
      <c r="C55" s="298" t="s">
        <v>18</v>
      </c>
      <c r="D55" s="336"/>
      <c r="E55" s="333"/>
      <c r="F55" s="327"/>
      <c r="G55" s="339"/>
      <c r="H55" s="356"/>
      <c r="I55" s="358"/>
    </row>
    <row r="56" spans="2:9" x14ac:dyDescent="0.2">
      <c r="B56" s="321"/>
      <c r="C56" s="298" t="s">
        <v>19</v>
      </c>
      <c r="D56" s="336"/>
      <c r="E56" s="333"/>
      <c r="F56" s="327"/>
      <c r="G56" s="339"/>
      <c r="H56" s="356"/>
      <c r="I56" s="358"/>
    </row>
    <row r="57" spans="2:9" x14ac:dyDescent="0.2">
      <c r="B57" s="321"/>
      <c r="C57" s="298" t="s">
        <v>20</v>
      </c>
      <c r="D57" s="336"/>
      <c r="E57" s="333"/>
      <c r="F57" s="327"/>
      <c r="G57" s="339"/>
      <c r="H57" s="356"/>
      <c r="I57" s="358"/>
    </row>
    <row r="58" spans="2:9" x14ac:dyDescent="0.2">
      <c r="B58" s="321"/>
      <c r="C58" s="298" t="s">
        <v>21</v>
      </c>
      <c r="D58" s="336"/>
      <c r="E58" s="333"/>
      <c r="F58" s="327"/>
      <c r="G58" s="339"/>
      <c r="H58" s="356"/>
      <c r="I58" s="358"/>
    </row>
    <row r="59" spans="2:9" x14ac:dyDescent="0.2">
      <c r="B59" s="321"/>
      <c r="C59" s="298" t="s">
        <v>22</v>
      </c>
      <c r="D59" s="336"/>
      <c r="E59" s="333"/>
      <c r="F59" s="327"/>
      <c r="G59" s="339"/>
      <c r="H59" s="356"/>
      <c r="I59" s="358"/>
    </row>
    <row r="60" spans="2:9" x14ac:dyDescent="0.2">
      <c r="B60" s="321"/>
      <c r="C60" s="298" t="s">
        <v>23</v>
      </c>
      <c r="D60" s="336"/>
      <c r="E60" s="333"/>
      <c r="F60" s="327"/>
      <c r="G60" s="339"/>
      <c r="H60" s="356"/>
      <c r="I60" s="358"/>
    </row>
    <row r="61" spans="2:9" x14ac:dyDescent="0.2">
      <c r="B61" s="321"/>
      <c r="C61" s="298" t="s">
        <v>24</v>
      </c>
      <c r="D61" s="336"/>
      <c r="E61" s="333"/>
      <c r="F61" s="327"/>
      <c r="G61" s="339"/>
      <c r="H61" s="356"/>
      <c r="I61" s="358"/>
    </row>
    <row r="62" spans="2:9" ht="14.25" customHeight="1" x14ac:dyDescent="0.2">
      <c r="B62" s="321"/>
      <c r="C62" s="314" t="s">
        <v>25</v>
      </c>
      <c r="D62" s="336"/>
      <c r="E62" s="333"/>
      <c r="F62" s="327"/>
      <c r="G62" s="339"/>
      <c r="H62" s="356"/>
      <c r="I62" s="358"/>
    </row>
    <row r="63" spans="2:9" x14ac:dyDescent="0.2">
      <c r="B63" s="321"/>
      <c r="C63" s="298" t="s">
        <v>26</v>
      </c>
      <c r="D63" s="336"/>
      <c r="E63" s="333"/>
      <c r="F63" s="327"/>
      <c r="G63" s="339"/>
      <c r="H63" s="356"/>
      <c r="I63" s="358"/>
    </row>
    <row r="64" spans="2:9" x14ac:dyDescent="0.2">
      <c r="B64" s="321"/>
      <c r="C64" s="298" t="s">
        <v>27</v>
      </c>
      <c r="D64" s="336"/>
      <c r="E64" s="333"/>
      <c r="F64" s="327"/>
      <c r="G64" s="339"/>
      <c r="H64" s="356"/>
      <c r="I64" s="358"/>
    </row>
    <row r="65" spans="2:9" ht="25.5" x14ac:dyDescent="0.2">
      <c r="B65" s="321"/>
      <c r="C65" s="298" t="s">
        <v>28</v>
      </c>
      <c r="D65" s="336"/>
      <c r="E65" s="333"/>
      <c r="F65" s="327"/>
      <c r="G65" s="339"/>
      <c r="H65" s="356"/>
      <c r="I65" s="358"/>
    </row>
    <row r="66" spans="2:9" ht="25.5" x14ac:dyDescent="0.2">
      <c r="B66" s="322"/>
      <c r="C66" s="299" t="s">
        <v>29</v>
      </c>
      <c r="D66" s="337"/>
      <c r="E66" s="334"/>
      <c r="F66" s="327"/>
      <c r="G66" s="340"/>
      <c r="H66" s="356"/>
      <c r="I66" s="359"/>
    </row>
    <row r="67" spans="2:9" x14ac:dyDescent="0.2">
      <c r="B67" s="61">
        <v>44</v>
      </c>
      <c r="C67" s="300" t="s">
        <v>183</v>
      </c>
      <c r="D67" s="76" t="s">
        <v>12</v>
      </c>
      <c r="E67" s="43">
        <v>1</v>
      </c>
      <c r="F67" s="45">
        <v>6574.5</v>
      </c>
      <c r="G67" s="107">
        <v>6574.5</v>
      </c>
      <c r="H67" s="184">
        <f>G67*1.19</f>
        <v>7823.6549999999997</v>
      </c>
      <c r="I67" s="281">
        <f>H67/48382917.93*1040048.19</f>
        <v>168.17874097025236</v>
      </c>
    </row>
    <row r="68" spans="2:9" x14ac:dyDescent="0.2">
      <c r="B68" s="61">
        <v>45</v>
      </c>
      <c r="C68" s="300" t="s">
        <v>183</v>
      </c>
      <c r="D68" s="76" t="s">
        <v>12</v>
      </c>
      <c r="E68" s="43">
        <v>1</v>
      </c>
      <c r="F68" s="45">
        <v>5064.8</v>
      </c>
      <c r="G68" s="107">
        <v>5064.8</v>
      </c>
      <c r="H68" s="184">
        <f t="shared" ref="H68:H75" si="8">G68*1.19</f>
        <v>6027.1120000000001</v>
      </c>
      <c r="I68" s="281">
        <f t="shared" ref="I68:I74" si="9">H68/48382917.93*1040048.19</f>
        <v>129.55991896967592</v>
      </c>
    </row>
    <row r="69" spans="2:9" x14ac:dyDescent="0.2">
      <c r="B69" s="61">
        <v>46</v>
      </c>
      <c r="C69" s="300" t="s">
        <v>184</v>
      </c>
      <c r="D69" s="76" t="s">
        <v>12</v>
      </c>
      <c r="E69" s="43">
        <v>1</v>
      </c>
      <c r="F69" s="45">
        <v>1753.2</v>
      </c>
      <c r="G69" s="107">
        <v>1753.2</v>
      </c>
      <c r="H69" s="184">
        <f t="shared" si="8"/>
        <v>2086.308</v>
      </c>
      <c r="I69" s="281">
        <f t="shared" si="9"/>
        <v>44.847664258733964</v>
      </c>
    </row>
    <row r="70" spans="2:9" x14ac:dyDescent="0.2">
      <c r="B70" s="61">
        <v>47</v>
      </c>
      <c r="C70" s="300" t="s">
        <v>185</v>
      </c>
      <c r="D70" s="76" t="s">
        <v>12</v>
      </c>
      <c r="E70" s="43">
        <v>1</v>
      </c>
      <c r="F70" s="45">
        <v>1772.68</v>
      </c>
      <c r="G70" s="107">
        <v>1772.68</v>
      </c>
      <c r="H70" s="184">
        <f t="shared" si="8"/>
        <v>2109.4892</v>
      </c>
      <c r="I70" s="281">
        <f t="shared" si="9"/>
        <v>45.345971639386569</v>
      </c>
    </row>
    <row r="71" spans="2:9" ht="25.5" x14ac:dyDescent="0.2">
      <c r="B71" s="61">
        <v>48</v>
      </c>
      <c r="C71" s="300" t="s">
        <v>186</v>
      </c>
      <c r="D71" s="76" t="s">
        <v>12</v>
      </c>
      <c r="E71" s="43">
        <v>1</v>
      </c>
      <c r="F71" s="45">
        <v>136.36000000000001</v>
      </c>
      <c r="G71" s="107">
        <v>136.36000000000001</v>
      </c>
      <c r="H71" s="184">
        <f t="shared" si="8"/>
        <v>162.26840000000001</v>
      </c>
      <c r="I71" s="281">
        <f t="shared" si="9"/>
        <v>3.4881516645681976</v>
      </c>
    </row>
    <row r="72" spans="2:9" x14ac:dyDescent="0.2">
      <c r="B72" s="61">
        <v>49</v>
      </c>
      <c r="C72" s="300" t="s">
        <v>187</v>
      </c>
      <c r="D72" s="76" t="s">
        <v>12</v>
      </c>
      <c r="E72" s="43">
        <v>1</v>
      </c>
      <c r="F72" s="45">
        <v>730.5</v>
      </c>
      <c r="G72" s="107">
        <v>730.5</v>
      </c>
      <c r="H72" s="184">
        <f t="shared" si="8"/>
        <v>869.29499999999996</v>
      </c>
      <c r="I72" s="281">
        <f t="shared" si="9"/>
        <v>18.686526774472487</v>
      </c>
    </row>
    <row r="73" spans="2:9" ht="25.5" x14ac:dyDescent="0.2">
      <c r="B73" s="61">
        <v>50</v>
      </c>
      <c r="C73" s="300" t="s">
        <v>188</v>
      </c>
      <c r="D73" s="76" t="s">
        <v>12</v>
      </c>
      <c r="E73" s="43">
        <v>1</v>
      </c>
      <c r="F73" s="45">
        <v>262.98</v>
      </c>
      <c r="G73" s="107">
        <v>262.98</v>
      </c>
      <c r="H73" s="184">
        <f t="shared" si="8"/>
        <v>312.94620000000003</v>
      </c>
      <c r="I73" s="281">
        <f t="shared" si="9"/>
        <v>6.7271496388100962</v>
      </c>
    </row>
    <row r="74" spans="2:9" x14ac:dyDescent="0.2">
      <c r="B74" s="61">
        <v>51</v>
      </c>
      <c r="C74" s="300" t="s">
        <v>189</v>
      </c>
      <c r="D74" s="76" t="s">
        <v>12</v>
      </c>
      <c r="E74" s="43">
        <v>1</v>
      </c>
      <c r="F74" s="45">
        <v>2315.33</v>
      </c>
      <c r="G74" s="107">
        <v>2315.33</v>
      </c>
      <c r="H74" s="184">
        <f t="shared" si="8"/>
        <v>2755.2426999999998</v>
      </c>
      <c r="I74" s="281">
        <f t="shared" si="9"/>
        <v>59.227208811415991</v>
      </c>
    </row>
    <row r="75" spans="2:9" x14ac:dyDescent="0.2">
      <c r="B75" s="310"/>
      <c r="C75" s="301" t="s">
        <v>235</v>
      </c>
      <c r="D75" s="199"/>
      <c r="E75" s="188"/>
      <c r="F75" s="189"/>
      <c r="G75" s="190">
        <f>SUM(G76:G76)</f>
        <v>82908</v>
      </c>
      <c r="H75" s="190">
        <f t="shared" si="8"/>
        <v>98660.51999999999</v>
      </c>
      <c r="I75" s="189">
        <f>SUM(I76:I76)</f>
        <v>2120.8248621738053</v>
      </c>
    </row>
    <row r="76" spans="2:9" x14ac:dyDescent="0.2">
      <c r="B76" s="323">
        <v>52</v>
      </c>
      <c r="C76" s="302" t="s">
        <v>38</v>
      </c>
      <c r="D76" s="335" t="s">
        <v>12</v>
      </c>
      <c r="E76" s="329">
        <v>1</v>
      </c>
      <c r="F76" s="341">
        <v>82908</v>
      </c>
      <c r="G76" s="344">
        <f>E76*F76</f>
        <v>82908</v>
      </c>
      <c r="H76" s="353">
        <f>G76*1.19</f>
        <v>98660.51999999999</v>
      </c>
      <c r="I76" s="360">
        <f>H76/48382917.93*1040048.19</f>
        <v>2120.8248621738053</v>
      </c>
    </row>
    <row r="77" spans="2:9" x14ac:dyDescent="0.2">
      <c r="B77" s="324"/>
      <c r="C77" s="303" t="s">
        <v>237</v>
      </c>
      <c r="D77" s="336"/>
      <c r="E77" s="330"/>
      <c r="F77" s="342"/>
      <c r="G77" s="345"/>
      <c r="H77" s="353"/>
      <c r="I77" s="361"/>
    </row>
    <row r="78" spans="2:9" x14ac:dyDescent="0.2">
      <c r="B78" s="324"/>
      <c r="C78" s="303" t="s">
        <v>238</v>
      </c>
      <c r="D78" s="336"/>
      <c r="E78" s="330"/>
      <c r="F78" s="342"/>
      <c r="G78" s="345"/>
      <c r="H78" s="353"/>
      <c r="I78" s="361"/>
    </row>
    <row r="79" spans="2:9" ht="25.5" x14ac:dyDescent="0.2">
      <c r="B79" s="324"/>
      <c r="C79" s="303" t="s">
        <v>239</v>
      </c>
      <c r="D79" s="336"/>
      <c r="E79" s="330"/>
      <c r="F79" s="342"/>
      <c r="G79" s="345"/>
      <c r="H79" s="353"/>
      <c r="I79" s="361"/>
    </row>
    <row r="80" spans="2:9" ht="13.5" customHeight="1" x14ac:dyDescent="0.2">
      <c r="B80" s="324"/>
      <c r="C80" s="303" t="s">
        <v>240</v>
      </c>
      <c r="D80" s="336"/>
      <c r="E80" s="330"/>
      <c r="F80" s="342"/>
      <c r="G80" s="345"/>
      <c r="H80" s="353"/>
      <c r="I80" s="361"/>
    </row>
    <row r="81" spans="2:9" ht="25.5" x14ac:dyDescent="0.2">
      <c r="B81" s="325"/>
      <c r="C81" s="304" t="s">
        <v>241</v>
      </c>
      <c r="D81" s="337"/>
      <c r="E81" s="331"/>
      <c r="F81" s="343"/>
      <c r="G81" s="346"/>
      <c r="H81" s="353"/>
      <c r="I81" s="362"/>
    </row>
    <row r="82" spans="2:9" x14ac:dyDescent="0.2">
      <c r="B82" s="65"/>
      <c r="C82" s="305" t="s">
        <v>152</v>
      </c>
      <c r="D82" s="201"/>
      <c r="E82" s="202"/>
      <c r="F82" s="203"/>
      <c r="G82" s="190">
        <f>SUM(G83:G86)</f>
        <v>97907.28</v>
      </c>
      <c r="H82" s="190">
        <f>G82*1.19</f>
        <v>116509.6632</v>
      </c>
      <c r="I82" s="189">
        <f>SUM(I83:I86)</f>
        <v>2504.5133595287812</v>
      </c>
    </row>
    <row r="83" spans="2:9" x14ac:dyDescent="0.2">
      <c r="B83" s="61">
        <v>53</v>
      </c>
      <c r="C83" s="306" t="s">
        <v>148</v>
      </c>
      <c r="D83" s="36" t="s">
        <v>11</v>
      </c>
      <c r="E83" s="44">
        <v>3</v>
      </c>
      <c r="F83" s="47">
        <v>2800.17</v>
      </c>
      <c r="G83" s="108">
        <v>8400.51</v>
      </c>
      <c r="H83" s="185">
        <f>G83*1.19</f>
        <v>9996.6069000000007</v>
      </c>
      <c r="I83" s="281">
        <f t="shared" ref="I83:I89" si="10">H83/48382917.93*1040048.19</f>
        <v>214.88891859578902</v>
      </c>
    </row>
    <row r="84" spans="2:9" x14ac:dyDescent="0.2">
      <c r="B84" s="61">
        <v>54</v>
      </c>
      <c r="C84" s="306" t="s">
        <v>149</v>
      </c>
      <c r="D84" s="36" t="s">
        <v>11</v>
      </c>
      <c r="E84" s="44">
        <v>9</v>
      </c>
      <c r="F84" s="47">
        <v>2917.67</v>
      </c>
      <c r="G84" s="108">
        <v>26259.03</v>
      </c>
      <c r="H84" s="185">
        <f t="shared" ref="H84:H146" si="11">G84*1.19</f>
        <v>31248.245699999996</v>
      </c>
      <c r="I84" s="281">
        <f t="shared" si="10"/>
        <v>671.71809331509405</v>
      </c>
    </row>
    <row r="85" spans="2:9" x14ac:dyDescent="0.2">
      <c r="B85" s="61">
        <v>55</v>
      </c>
      <c r="C85" s="306" t="s">
        <v>150</v>
      </c>
      <c r="D85" s="36" t="s">
        <v>11</v>
      </c>
      <c r="E85" s="44">
        <v>8</v>
      </c>
      <c r="F85" s="47">
        <v>3957.17</v>
      </c>
      <c r="G85" s="108">
        <v>31657.360000000001</v>
      </c>
      <c r="H85" s="185">
        <f t="shared" si="11"/>
        <v>37672.258399999999</v>
      </c>
      <c r="I85" s="281">
        <f t="shared" si="10"/>
        <v>809.80986344847952</v>
      </c>
    </row>
    <row r="86" spans="2:9" x14ac:dyDescent="0.2">
      <c r="B86" s="61">
        <v>56</v>
      </c>
      <c r="C86" s="306" t="s">
        <v>151</v>
      </c>
      <c r="D86" s="36" t="s">
        <v>11</v>
      </c>
      <c r="E86" s="44">
        <v>2</v>
      </c>
      <c r="F86" s="47">
        <v>15795.19</v>
      </c>
      <c r="G86" s="108">
        <v>31590.38</v>
      </c>
      <c r="H86" s="185">
        <f t="shared" si="11"/>
        <v>37592.552199999998</v>
      </c>
      <c r="I86" s="281">
        <f t="shared" si="10"/>
        <v>808.09648416941843</v>
      </c>
    </row>
    <row r="87" spans="2:9" x14ac:dyDescent="0.2">
      <c r="B87" s="66"/>
      <c r="C87" s="307" t="s">
        <v>157</v>
      </c>
      <c r="D87" s="227"/>
      <c r="E87" s="228"/>
      <c r="F87" s="203"/>
      <c r="G87" s="190">
        <f>SUM(G88:G89)</f>
        <v>189000</v>
      </c>
      <c r="H87" s="229">
        <f t="shared" si="11"/>
        <v>224910</v>
      </c>
      <c r="I87" s="189">
        <f>SUM(I88:I89)</f>
        <v>4834.7071326150581</v>
      </c>
    </row>
    <row r="88" spans="2:9" x14ac:dyDescent="0.2">
      <c r="B88" s="61">
        <v>57</v>
      </c>
      <c r="C88" s="306" t="s">
        <v>176</v>
      </c>
      <c r="D88" s="36" t="s">
        <v>113</v>
      </c>
      <c r="E88" s="44">
        <v>1</v>
      </c>
      <c r="F88" s="47">
        <v>83160</v>
      </c>
      <c r="G88" s="108">
        <v>83160</v>
      </c>
      <c r="H88" s="185">
        <f t="shared" si="11"/>
        <v>98960.4</v>
      </c>
      <c r="I88" s="281">
        <f t="shared" si="10"/>
        <v>2127.2711383506253</v>
      </c>
    </row>
    <row r="89" spans="2:9" x14ac:dyDescent="0.2">
      <c r="B89" s="61">
        <v>58</v>
      </c>
      <c r="C89" s="306" t="s">
        <v>177</v>
      </c>
      <c r="D89" s="36" t="s">
        <v>113</v>
      </c>
      <c r="E89" s="44">
        <v>1</v>
      </c>
      <c r="F89" s="47">
        <v>105840</v>
      </c>
      <c r="G89" s="108">
        <v>105840</v>
      </c>
      <c r="H89" s="185">
        <f t="shared" si="11"/>
        <v>125949.59999999999</v>
      </c>
      <c r="I89" s="281">
        <f t="shared" si="10"/>
        <v>2707.4359942644323</v>
      </c>
    </row>
    <row r="90" spans="2:9" x14ac:dyDescent="0.2">
      <c r="B90" s="62"/>
      <c r="C90" s="288" t="s">
        <v>236</v>
      </c>
      <c r="D90" s="187"/>
      <c r="E90" s="188"/>
      <c r="F90" s="189"/>
      <c r="G90" s="190">
        <f>SUM(G91:G140)</f>
        <v>1981741.95</v>
      </c>
      <c r="H90" s="229">
        <f t="shared" si="11"/>
        <v>2358272.9205</v>
      </c>
      <c r="I90" s="189">
        <f>SUM(I91:I140)</f>
        <v>50693.872701944289</v>
      </c>
    </row>
    <row r="91" spans="2:9" ht="25.5" x14ac:dyDescent="0.2">
      <c r="B91" s="67">
        <v>59</v>
      </c>
      <c r="C91" s="20" t="s">
        <v>304</v>
      </c>
      <c r="D91" s="18" t="s">
        <v>12</v>
      </c>
      <c r="E91" s="79">
        <v>4400</v>
      </c>
      <c r="F91" s="28">
        <v>124.52</v>
      </c>
      <c r="G91" s="109">
        <v>547911.86</v>
      </c>
      <c r="H91" s="185">
        <f t="shared" si="11"/>
        <v>652015.11339999991</v>
      </c>
      <c r="I91" s="281">
        <f t="shared" ref="I91:I157" si="12">H91/48382917.93*1040048.19</f>
        <v>14015.837976647528</v>
      </c>
    </row>
    <row r="92" spans="2:9" ht="25.5" x14ac:dyDescent="0.2">
      <c r="B92" s="67">
        <v>60</v>
      </c>
      <c r="C92" s="20" t="s">
        <v>305</v>
      </c>
      <c r="D92" s="18" t="s">
        <v>12</v>
      </c>
      <c r="E92" s="80">
        <v>202</v>
      </c>
      <c r="F92" s="29">
        <v>152.25</v>
      </c>
      <c r="G92" s="109">
        <v>30753.58</v>
      </c>
      <c r="H92" s="185">
        <f t="shared" si="11"/>
        <v>36596.760199999997</v>
      </c>
      <c r="I92" s="281">
        <f t="shared" si="12"/>
        <v>786.69075438861273</v>
      </c>
    </row>
    <row r="93" spans="2:9" ht="25.5" x14ac:dyDescent="0.2">
      <c r="B93" s="67">
        <v>61</v>
      </c>
      <c r="C93" s="20" t="s">
        <v>306</v>
      </c>
      <c r="D93" s="18" t="s">
        <v>12</v>
      </c>
      <c r="E93" s="80">
        <v>206</v>
      </c>
      <c r="F93" s="29">
        <v>883.05</v>
      </c>
      <c r="G93" s="109">
        <v>181907.36</v>
      </c>
      <c r="H93" s="185">
        <f t="shared" si="11"/>
        <v>216469.75839999996</v>
      </c>
      <c r="I93" s="281">
        <f t="shared" si="12"/>
        <v>4653.2741315723542</v>
      </c>
    </row>
    <row r="94" spans="2:9" ht="25.5" customHeight="1" x14ac:dyDescent="0.2">
      <c r="B94" s="67">
        <v>62</v>
      </c>
      <c r="C94" s="20" t="s">
        <v>307</v>
      </c>
      <c r="D94" s="18" t="s">
        <v>12</v>
      </c>
      <c r="E94" s="80">
        <v>5</v>
      </c>
      <c r="F94" s="29">
        <v>883.05</v>
      </c>
      <c r="G94" s="109">
        <v>4415.2299999999996</v>
      </c>
      <c r="H94" s="185">
        <f t="shared" si="11"/>
        <v>5254.1236999999992</v>
      </c>
      <c r="I94" s="280">
        <f t="shared" si="12"/>
        <v>112.94361890548139</v>
      </c>
    </row>
    <row r="95" spans="2:9" ht="25.5" x14ac:dyDescent="0.2">
      <c r="B95" s="67">
        <v>63</v>
      </c>
      <c r="C95" s="265" t="s">
        <v>308</v>
      </c>
      <c r="D95" s="18" t="s">
        <v>12</v>
      </c>
      <c r="E95" s="100">
        <v>167</v>
      </c>
      <c r="F95" s="29">
        <v>747.6</v>
      </c>
      <c r="G95" s="110">
        <v>124849.2</v>
      </c>
      <c r="H95" s="185">
        <f t="shared" si="11"/>
        <v>148570.54799999998</v>
      </c>
      <c r="I95" s="281">
        <f t="shared" si="12"/>
        <v>3193.7000938692267</v>
      </c>
    </row>
    <row r="96" spans="2:9" x14ac:dyDescent="0.2">
      <c r="B96" s="67">
        <v>64</v>
      </c>
      <c r="C96" s="265" t="s">
        <v>39</v>
      </c>
      <c r="D96" s="18" t="s">
        <v>12</v>
      </c>
      <c r="E96" s="100">
        <v>10</v>
      </c>
      <c r="F96" s="29">
        <v>556.5</v>
      </c>
      <c r="G96" s="110">
        <v>5565</v>
      </c>
      <c r="H96" s="185">
        <f t="shared" si="11"/>
        <v>6622.3499999999995</v>
      </c>
      <c r="I96" s="281">
        <f t="shared" si="12"/>
        <v>142.35526557144337</v>
      </c>
    </row>
    <row r="97" spans="2:9" x14ac:dyDescent="0.2">
      <c r="B97" s="67">
        <v>65</v>
      </c>
      <c r="C97" s="265" t="s">
        <v>309</v>
      </c>
      <c r="D97" s="18" t="s">
        <v>12</v>
      </c>
      <c r="E97" s="100">
        <v>4</v>
      </c>
      <c r="F97" s="29">
        <v>22090.17</v>
      </c>
      <c r="G97" s="110">
        <v>88360.68</v>
      </c>
      <c r="H97" s="185">
        <f t="shared" si="11"/>
        <v>105149.20919999998</v>
      </c>
      <c r="I97" s="281">
        <f t="shared" si="12"/>
        <v>2260.3069303635802</v>
      </c>
    </row>
    <row r="98" spans="2:9" ht="25.5" x14ac:dyDescent="0.2">
      <c r="B98" s="67">
        <v>66</v>
      </c>
      <c r="C98" s="265" t="s">
        <v>164</v>
      </c>
      <c r="D98" s="18" t="s">
        <v>12</v>
      </c>
      <c r="E98" s="100">
        <v>1</v>
      </c>
      <c r="F98" s="29">
        <v>1481.29</v>
      </c>
      <c r="G98" s="110">
        <v>1481.29</v>
      </c>
      <c r="H98" s="185">
        <f t="shared" si="11"/>
        <v>1762.7350999999999</v>
      </c>
      <c r="I98" s="281">
        <f t="shared" si="12"/>
        <v>37.892081103023067</v>
      </c>
    </row>
    <row r="99" spans="2:9" ht="25.5" x14ac:dyDescent="0.2">
      <c r="B99" s="67">
        <v>67</v>
      </c>
      <c r="C99" s="20" t="s">
        <v>165</v>
      </c>
      <c r="D99" s="18" t="s">
        <v>12</v>
      </c>
      <c r="E99" s="80">
        <v>1</v>
      </c>
      <c r="F99" s="29">
        <v>1481.29</v>
      </c>
      <c r="G99" s="110">
        <v>1481.29</v>
      </c>
      <c r="H99" s="185">
        <f t="shared" si="11"/>
        <v>1762.7350999999999</v>
      </c>
      <c r="I99" s="281">
        <f t="shared" si="12"/>
        <v>37.892081103023067</v>
      </c>
    </row>
    <row r="100" spans="2:9" x14ac:dyDescent="0.2">
      <c r="B100" s="67">
        <v>68</v>
      </c>
      <c r="C100" s="20" t="s">
        <v>153</v>
      </c>
      <c r="D100" s="18" t="s">
        <v>12</v>
      </c>
      <c r="E100" s="81">
        <v>24</v>
      </c>
      <c r="F100" s="29">
        <v>820.05</v>
      </c>
      <c r="G100" s="110">
        <v>19681.199999999997</v>
      </c>
      <c r="H100" s="185">
        <f t="shared" si="11"/>
        <v>23420.627999999997</v>
      </c>
      <c r="I100" s="281">
        <f t="shared" si="12"/>
        <v>503.45416940964799</v>
      </c>
    </row>
    <row r="101" spans="2:9" x14ac:dyDescent="0.2">
      <c r="B101" s="67">
        <v>69</v>
      </c>
      <c r="C101" s="20" t="s">
        <v>40</v>
      </c>
      <c r="D101" s="18" t="s">
        <v>12</v>
      </c>
      <c r="E101" s="81">
        <v>24</v>
      </c>
      <c r="F101" s="29">
        <v>669.9</v>
      </c>
      <c r="G101" s="110">
        <v>16077.599999999999</v>
      </c>
      <c r="H101" s="185">
        <f t="shared" si="11"/>
        <v>19132.343999999997</v>
      </c>
      <c r="I101" s="281">
        <f t="shared" si="12"/>
        <v>411.27242008112091</v>
      </c>
    </row>
    <row r="102" spans="2:9" x14ac:dyDescent="0.2">
      <c r="B102" s="67">
        <v>70</v>
      </c>
      <c r="C102" s="20" t="s">
        <v>154</v>
      </c>
      <c r="D102" s="18" t="s">
        <v>12</v>
      </c>
      <c r="E102" s="81">
        <v>2</v>
      </c>
      <c r="F102" s="29">
        <v>1144.8900000000001</v>
      </c>
      <c r="G102" s="110">
        <v>2289.7800000000002</v>
      </c>
      <c r="H102" s="185">
        <f t="shared" si="11"/>
        <v>2724.8382000000001</v>
      </c>
      <c r="I102" s="281">
        <f t="shared" si="12"/>
        <v>58.573628032377293</v>
      </c>
    </row>
    <row r="103" spans="2:9" ht="25.5" x14ac:dyDescent="0.2">
      <c r="B103" s="67">
        <v>71</v>
      </c>
      <c r="C103" s="20" t="s">
        <v>155</v>
      </c>
      <c r="D103" s="18" t="s">
        <v>12</v>
      </c>
      <c r="E103" s="81">
        <v>4</v>
      </c>
      <c r="F103" s="29">
        <v>1728.72</v>
      </c>
      <c r="G103" s="110">
        <v>6914.88</v>
      </c>
      <c r="H103" s="185">
        <f t="shared" si="11"/>
        <v>8228.7071999999989</v>
      </c>
      <c r="I103" s="281">
        <f t="shared" si="12"/>
        <v>176.88581829194291</v>
      </c>
    </row>
    <row r="104" spans="2:9" x14ac:dyDescent="0.2">
      <c r="B104" s="67">
        <v>72</v>
      </c>
      <c r="C104" s="20" t="s">
        <v>41</v>
      </c>
      <c r="D104" s="18" t="s">
        <v>12</v>
      </c>
      <c r="E104" s="81">
        <v>50</v>
      </c>
      <c r="F104" s="29">
        <v>1728.72</v>
      </c>
      <c r="G104" s="110">
        <v>86436</v>
      </c>
      <c r="H104" s="185">
        <f t="shared" si="11"/>
        <v>102858.84</v>
      </c>
      <c r="I104" s="281">
        <f t="shared" si="12"/>
        <v>2211.0727286492865</v>
      </c>
    </row>
    <row r="105" spans="2:9" ht="25.5" x14ac:dyDescent="0.2">
      <c r="B105" s="67">
        <v>73</v>
      </c>
      <c r="C105" s="20" t="s">
        <v>42</v>
      </c>
      <c r="D105" s="18" t="s">
        <v>12</v>
      </c>
      <c r="E105" s="81">
        <v>109</v>
      </c>
      <c r="F105" s="29">
        <v>674.1</v>
      </c>
      <c r="G105" s="110">
        <v>73476.900000000009</v>
      </c>
      <c r="H105" s="185">
        <f t="shared" si="11"/>
        <v>87437.511000000013</v>
      </c>
      <c r="I105" s="281">
        <f t="shared" si="12"/>
        <v>1879.5729762563144</v>
      </c>
    </row>
    <row r="106" spans="2:9" x14ac:dyDescent="0.2">
      <c r="B106" s="67">
        <v>74</v>
      </c>
      <c r="C106" s="20" t="s">
        <v>43</v>
      </c>
      <c r="D106" s="18" t="s">
        <v>12</v>
      </c>
      <c r="E106" s="81">
        <v>100</v>
      </c>
      <c r="F106" s="29">
        <v>220.5</v>
      </c>
      <c r="G106" s="110">
        <v>22050</v>
      </c>
      <c r="H106" s="185">
        <f t="shared" si="11"/>
        <v>26239.5</v>
      </c>
      <c r="I106" s="281">
        <f t="shared" si="12"/>
        <v>564.04916547175685</v>
      </c>
    </row>
    <row r="107" spans="2:9" ht="25.5" x14ac:dyDescent="0.2">
      <c r="B107" s="67">
        <v>75</v>
      </c>
      <c r="C107" s="20" t="s">
        <v>166</v>
      </c>
      <c r="D107" s="18" t="s">
        <v>12</v>
      </c>
      <c r="E107" s="81">
        <v>6</v>
      </c>
      <c r="F107" s="29">
        <v>3100.84</v>
      </c>
      <c r="G107" s="110">
        <v>18605.04</v>
      </c>
      <c r="H107" s="185">
        <f t="shared" si="11"/>
        <v>22139.997599999999</v>
      </c>
      <c r="I107" s="281">
        <f t="shared" si="12"/>
        <v>475.92550047930399</v>
      </c>
    </row>
    <row r="108" spans="2:9" ht="22.5" customHeight="1" x14ac:dyDescent="0.2">
      <c r="B108" s="67">
        <v>76</v>
      </c>
      <c r="C108" s="20" t="s">
        <v>44</v>
      </c>
      <c r="D108" s="18" t="s">
        <v>12</v>
      </c>
      <c r="E108" s="80">
        <v>52</v>
      </c>
      <c r="F108" s="29">
        <v>82.06</v>
      </c>
      <c r="G108" s="110">
        <v>4267.0600000000004</v>
      </c>
      <c r="H108" s="185">
        <f t="shared" si="11"/>
        <v>5077.8014000000003</v>
      </c>
      <c r="I108" s="281">
        <f t="shared" si="12"/>
        <v>109.15336199627731</v>
      </c>
    </row>
    <row r="109" spans="2:9" x14ac:dyDescent="0.2">
      <c r="B109" s="67">
        <v>77</v>
      </c>
      <c r="C109" s="275" t="s">
        <v>45</v>
      </c>
      <c r="D109" s="18" t="s">
        <v>12</v>
      </c>
      <c r="E109" s="80">
        <v>2</v>
      </c>
      <c r="F109" s="29">
        <v>1614.9</v>
      </c>
      <c r="G109" s="110">
        <v>3229.8</v>
      </c>
      <c r="H109" s="185">
        <f t="shared" si="11"/>
        <v>3843.462</v>
      </c>
      <c r="I109" s="281">
        <f t="shared" si="12"/>
        <v>82.619772999577322</v>
      </c>
    </row>
    <row r="110" spans="2:9" x14ac:dyDescent="0.2">
      <c r="B110" s="67">
        <v>78</v>
      </c>
      <c r="C110" s="20" t="s">
        <v>46</v>
      </c>
      <c r="D110" s="18" t="s">
        <v>12</v>
      </c>
      <c r="E110" s="80">
        <v>2</v>
      </c>
      <c r="F110" s="29">
        <v>604.79999999999995</v>
      </c>
      <c r="G110" s="110">
        <v>1209.5999999999999</v>
      </c>
      <c r="H110" s="185">
        <f t="shared" si="11"/>
        <v>1439.4239999999998</v>
      </c>
      <c r="I110" s="281">
        <f t="shared" si="12"/>
        <v>30.942125648736365</v>
      </c>
    </row>
    <row r="111" spans="2:9" x14ac:dyDescent="0.2">
      <c r="B111" s="67">
        <v>79</v>
      </c>
      <c r="C111" s="20" t="s">
        <v>45</v>
      </c>
      <c r="D111" s="18" t="s">
        <v>12</v>
      </c>
      <c r="E111" s="80">
        <v>2</v>
      </c>
      <c r="F111" s="29">
        <v>1614.9</v>
      </c>
      <c r="G111" s="110">
        <v>3229.8</v>
      </c>
      <c r="H111" s="185">
        <f t="shared" si="11"/>
        <v>3843.462</v>
      </c>
      <c r="I111" s="281">
        <f t="shared" si="12"/>
        <v>82.619772999577322</v>
      </c>
    </row>
    <row r="112" spans="2:9" x14ac:dyDescent="0.2">
      <c r="B112" s="67">
        <v>80</v>
      </c>
      <c r="C112" s="20" t="s">
        <v>167</v>
      </c>
      <c r="D112" s="18" t="s">
        <v>12</v>
      </c>
      <c r="E112" s="81">
        <v>4</v>
      </c>
      <c r="F112" s="29">
        <v>23950.080000000002</v>
      </c>
      <c r="G112" s="110">
        <v>95800.320000000007</v>
      </c>
      <c r="H112" s="185">
        <f t="shared" si="11"/>
        <v>114002.3808</v>
      </c>
      <c r="I112" s="281">
        <f t="shared" si="12"/>
        <v>2450.6163513799206</v>
      </c>
    </row>
    <row r="113" spans="2:9" x14ac:dyDescent="0.2">
      <c r="B113" s="67">
        <v>81</v>
      </c>
      <c r="C113" s="20" t="s">
        <v>168</v>
      </c>
      <c r="D113" s="18" t="s">
        <v>12</v>
      </c>
      <c r="E113" s="81">
        <v>3</v>
      </c>
      <c r="F113" s="29">
        <v>4898.88</v>
      </c>
      <c r="G113" s="110">
        <v>14696.64</v>
      </c>
      <c r="H113" s="185">
        <f t="shared" si="11"/>
        <v>17489.0016</v>
      </c>
      <c r="I113" s="281">
        <f t="shared" si="12"/>
        <v>375.94682663214689</v>
      </c>
    </row>
    <row r="114" spans="2:9" ht="25.5" x14ac:dyDescent="0.2">
      <c r="B114" s="67">
        <v>82</v>
      </c>
      <c r="C114" s="20" t="s">
        <v>169</v>
      </c>
      <c r="D114" s="18" t="s">
        <v>12</v>
      </c>
      <c r="E114" s="81">
        <v>1</v>
      </c>
      <c r="F114" s="29">
        <v>17372.88</v>
      </c>
      <c r="G114" s="110">
        <v>17372.88</v>
      </c>
      <c r="H114" s="185">
        <f t="shared" si="11"/>
        <v>20673.727200000001</v>
      </c>
      <c r="I114" s="281">
        <f t="shared" si="12"/>
        <v>444.40627962997615</v>
      </c>
    </row>
    <row r="115" spans="2:9" ht="25.5" x14ac:dyDescent="0.2">
      <c r="B115" s="67">
        <v>83</v>
      </c>
      <c r="C115" s="20" t="s">
        <v>170</v>
      </c>
      <c r="D115" s="18" t="s">
        <v>12</v>
      </c>
      <c r="E115" s="81">
        <v>2</v>
      </c>
      <c r="F115" s="29">
        <v>30391.200000000001</v>
      </c>
      <c r="G115" s="110">
        <v>60782.400000000001</v>
      </c>
      <c r="H115" s="185">
        <f t="shared" si="11"/>
        <v>72331.055999999997</v>
      </c>
      <c r="I115" s="281">
        <f t="shared" si="12"/>
        <v>1554.8418138490026</v>
      </c>
    </row>
    <row r="116" spans="2:9" x14ac:dyDescent="0.2">
      <c r="B116" s="67">
        <v>84</v>
      </c>
      <c r="C116" s="20" t="s">
        <v>47</v>
      </c>
      <c r="D116" s="18" t="s">
        <v>12</v>
      </c>
      <c r="E116" s="81">
        <v>3</v>
      </c>
      <c r="F116" s="29">
        <v>2288.16</v>
      </c>
      <c r="G116" s="110">
        <v>6864.48</v>
      </c>
      <c r="H116" s="185">
        <f t="shared" si="11"/>
        <v>8168.7311999999993</v>
      </c>
      <c r="I116" s="281">
        <f t="shared" si="12"/>
        <v>175.5965630565789</v>
      </c>
    </row>
    <row r="117" spans="2:9" ht="25.5" x14ac:dyDescent="0.2">
      <c r="B117" s="67">
        <v>85</v>
      </c>
      <c r="C117" s="20" t="s">
        <v>156</v>
      </c>
      <c r="D117" s="18" t="s">
        <v>12</v>
      </c>
      <c r="E117" s="81">
        <v>15</v>
      </c>
      <c r="F117" s="29">
        <v>664.65</v>
      </c>
      <c r="G117" s="110">
        <v>9969.75</v>
      </c>
      <c r="H117" s="185">
        <f t="shared" si="11"/>
        <v>11864.002499999999</v>
      </c>
      <c r="I117" s="281">
        <f t="shared" si="12"/>
        <v>255.03080124544431</v>
      </c>
    </row>
    <row r="118" spans="2:9" ht="25.5" x14ac:dyDescent="0.2">
      <c r="B118" s="67">
        <v>86</v>
      </c>
      <c r="C118" s="20" t="s">
        <v>48</v>
      </c>
      <c r="D118" s="82" t="s">
        <v>49</v>
      </c>
      <c r="E118" s="80">
        <v>1</v>
      </c>
      <c r="F118" s="41">
        <v>1008</v>
      </c>
      <c r="G118" s="110">
        <v>1008</v>
      </c>
      <c r="H118" s="185">
        <f t="shared" si="11"/>
        <v>1199.52</v>
      </c>
      <c r="I118" s="281">
        <f t="shared" si="12"/>
        <v>25.785104707280308</v>
      </c>
    </row>
    <row r="119" spans="2:9" ht="25.5" x14ac:dyDescent="0.2">
      <c r="B119" s="67">
        <v>87</v>
      </c>
      <c r="C119" s="20" t="s">
        <v>50</v>
      </c>
      <c r="D119" s="18" t="s">
        <v>12</v>
      </c>
      <c r="E119" s="80">
        <v>85</v>
      </c>
      <c r="F119" s="41">
        <v>33.17</v>
      </c>
      <c r="G119" s="110">
        <v>2819.4500000000003</v>
      </c>
      <c r="H119" s="185">
        <f t="shared" si="11"/>
        <v>3355.1455000000001</v>
      </c>
      <c r="I119" s="281">
        <f t="shared" si="12"/>
        <v>72.122830820378439</v>
      </c>
    </row>
    <row r="120" spans="2:9" x14ac:dyDescent="0.2">
      <c r="B120" s="67">
        <v>88</v>
      </c>
      <c r="C120" s="20" t="s">
        <v>171</v>
      </c>
      <c r="D120" s="18" t="s">
        <v>12</v>
      </c>
      <c r="E120" s="81">
        <v>40</v>
      </c>
      <c r="F120" s="41">
        <v>124.95</v>
      </c>
      <c r="G120" s="110">
        <v>4998</v>
      </c>
      <c r="H120" s="185">
        <f t="shared" si="11"/>
        <v>5947.62</v>
      </c>
      <c r="I120" s="281">
        <f t="shared" si="12"/>
        <v>127.85114417359821</v>
      </c>
    </row>
    <row r="121" spans="2:9" ht="25.5" x14ac:dyDescent="0.2">
      <c r="B121" s="67">
        <v>89</v>
      </c>
      <c r="C121" s="20" t="s">
        <v>172</v>
      </c>
      <c r="D121" s="18" t="s">
        <v>12</v>
      </c>
      <c r="E121" s="81">
        <v>50</v>
      </c>
      <c r="F121" s="41">
        <v>446.25</v>
      </c>
      <c r="G121" s="110">
        <v>22312.5</v>
      </c>
      <c r="H121" s="185">
        <f t="shared" si="11"/>
        <v>26551.875</v>
      </c>
      <c r="I121" s="281">
        <f t="shared" si="12"/>
        <v>570.76403648927771</v>
      </c>
    </row>
    <row r="122" spans="2:9" ht="25.5" x14ac:dyDescent="0.2">
      <c r="B122" s="67">
        <v>90</v>
      </c>
      <c r="C122" s="20" t="s">
        <v>51</v>
      </c>
      <c r="D122" s="18" t="s">
        <v>12</v>
      </c>
      <c r="E122" s="81">
        <v>50</v>
      </c>
      <c r="F122" s="41">
        <v>21</v>
      </c>
      <c r="G122" s="110">
        <v>1050</v>
      </c>
      <c r="H122" s="185">
        <f t="shared" si="11"/>
        <v>1249.5</v>
      </c>
      <c r="I122" s="281">
        <f t="shared" si="12"/>
        <v>26.859484070083656</v>
      </c>
    </row>
    <row r="123" spans="2:9" x14ac:dyDescent="0.2">
      <c r="B123" s="67">
        <v>91</v>
      </c>
      <c r="C123" s="265" t="s">
        <v>173</v>
      </c>
      <c r="D123" s="83" t="s">
        <v>12</v>
      </c>
      <c r="E123" s="84">
        <v>66</v>
      </c>
      <c r="F123" s="41">
        <v>166.79</v>
      </c>
      <c r="G123" s="110">
        <v>11008.14</v>
      </c>
      <c r="H123" s="185">
        <f t="shared" si="11"/>
        <v>13099.686599999999</v>
      </c>
      <c r="I123" s="281">
        <f t="shared" si="12"/>
        <v>281.59329616309589</v>
      </c>
    </row>
    <row r="124" spans="2:9" x14ac:dyDescent="0.2">
      <c r="B124" s="67">
        <v>92</v>
      </c>
      <c r="C124" s="20" t="s">
        <v>52</v>
      </c>
      <c r="D124" s="18" t="s">
        <v>12</v>
      </c>
      <c r="E124" s="80">
        <v>57</v>
      </c>
      <c r="F124" s="29">
        <v>168</v>
      </c>
      <c r="G124" s="110">
        <v>9576</v>
      </c>
      <c r="H124" s="185">
        <f t="shared" si="11"/>
        <v>11395.439999999999</v>
      </c>
      <c r="I124" s="281">
        <f t="shared" si="12"/>
        <v>244.95849471916293</v>
      </c>
    </row>
    <row r="125" spans="2:9" x14ac:dyDescent="0.2">
      <c r="B125" s="67">
        <v>93</v>
      </c>
      <c r="C125" s="20" t="s">
        <v>53</v>
      </c>
      <c r="D125" s="18" t="s">
        <v>12</v>
      </c>
      <c r="E125" s="80">
        <v>22</v>
      </c>
      <c r="F125" s="29">
        <v>577.5</v>
      </c>
      <c r="G125" s="110">
        <v>12705</v>
      </c>
      <c r="H125" s="185">
        <f t="shared" si="11"/>
        <v>15118.949999999999</v>
      </c>
      <c r="I125" s="281">
        <f t="shared" si="12"/>
        <v>324.9997572480122</v>
      </c>
    </row>
    <row r="126" spans="2:9" x14ac:dyDescent="0.2">
      <c r="B126" s="67">
        <v>94</v>
      </c>
      <c r="C126" s="20" t="s">
        <v>54</v>
      </c>
      <c r="D126" s="18" t="s">
        <v>12</v>
      </c>
      <c r="E126" s="80">
        <v>36</v>
      </c>
      <c r="F126" s="29">
        <v>94.5</v>
      </c>
      <c r="G126" s="110">
        <v>3402</v>
      </c>
      <c r="H126" s="185">
        <f t="shared" si="11"/>
        <v>4048.3799999999997</v>
      </c>
      <c r="I126" s="281">
        <f t="shared" si="12"/>
        <v>87.024728387071036</v>
      </c>
    </row>
    <row r="127" spans="2:9" x14ac:dyDescent="0.2">
      <c r="B127" s="67">
        <v>95</v>
      </c>
      <c r="C127" s="20" t="s">
        <v>55</v>
      </c>
      <c r="D127" s="18" t="s">
        <v>12</v>
      </c>
      <c r="E127" s="80">
        <v>74</v>
      </c>
      <c r="F127" s="29">
        <v>140.69999999999999</v>
      </c>
      <c r="G127" s="110">
        <v>10411.799999999999</v>
      </c>
      <c r="H127" s="185">
        <f t="shared" si="11"/>
        <v>12390.041999999999</v>
      </c>
      <c r="I127" s="281">
        <f t="shared" si="12"/>
        <v>266.33864403894955</v>
      </c>
    </row>
    <row r="128" spans="2:9" x14ac:dyDescent="0.2">
      <c r="B128" s="67">
        <v>96</v>
      </c>
      <c r="C128" s="20" t="s">
        <v>56</v>
      </c>
      <c r="D128" s="18" t="s">
        <v>12</v>
      </c>
      <c r="E128" s="80">
        <v>77</v>
      </c>
      <c r="F128" s="29">
        <v>39.71</v>
      </c>
      <c r="G128" s="110">
        <v>3057.67</v>
      </c>
      <c r="H128" s="185">
        <f t="shared" si="11"/>
        <v>3638.6273000000001</v>
      </c>
      <c r="I128" s="281">
        <f t="shared" si="12"/>
        <v>78.216608244354944</v>
      </c>
    </row>
    <row r="129" spans="2:9" x14ac:dyDescent="0.2">
      <c r="B129" s="67">
        <v>97</v>
      </c>
      <c r="C129" s="20" t="s">
        <v>174</v>
      </c>
      <c r="D129" s="18" t="s">
        <v>12</v>
      </c>
      <c r="E129" s="80">
        <v>9</v>
      </c>
      <c r="F129" s="29">
        <v>3150</v>
      </c>
      <c r="G129" s="110">
        <v>28350</v>
      </c>
      <c r="H129" s="185">
        <f t="shared" si="11"/>
        <v>33736.5</v>
      </c>
      <c r="I129" s="281">
        <f t="shared" si="12"/>
        <v>725.20606989225871</v>
      </c>
    </row>
    <row r="130" spans="2:9" x14ac:dyDescent="0.2">
      <c r="B130" s="67">
        <v>98</v>
      </c>
      <c r="C130" s="20" t="s">
        <v>57</v>
      </c>
      <c r="D130" s="18" t="s">
        <v>12</v>
      </c>
      <c r="E130" s="80">
        <v>20</v>
      </c>
      <c r="F130" s="29">
        <v>50.4</v>
      </c>
      <c r="G130" s="110">
        <v>1008</v>
      </c>
      <c r="H130" s="185">
        <f t="shared" si="11"/>
        <v>1199.52</v>
      </c>
      <c r="I130" s="281">
        <f t="shared" si="12"/>
        <v>25.785104707280308</v>
      </c>
    </row>
    <row r="131" spans="2:9" x14ac:dyDescent="0.2">
      <c r="B131" s="67">
        <v>99</v>
      </c>
      <c r="C131" s="20" t="s">
        <v>58</v>
      </c>
      <c r="D131" s="18" t="s">
        <v>12</v>
      </c>
      <c r="E131" s="80">
        <v>1</v>
      </c>
      <c r="F131" s="29">
        <v>1800.75</v>
      </c>
      <c r="G131" s="110">
        <v>1800.75</v>
      </c>
      <c r="H131" s="185">
        <f t="shared" si="11"/>
        <v>2142.8924999999999</v>
      </c>
      <c r="I131" s="281">
        <f t="shared" si="12"/>
        <v>46.064015180193472</v>
      </c>
    </row>
    <row r="132" spans="2:9" x14ac:dyDescent="0.2">
      <c r="B132" s="67">
        <v>100</v>
      </c>
      <c r="C132" s="20" t="s">
        <v>59</v>
      </c>
      <c r="D132" s="18" t="s">
        <v>12</v>
      </c>
      <c r="E132" s="81">
        <v>1</v>
      </c>
      <c r="F132" s="29">
        <v>5644.8</v>
      </c>
      <c r="G132" s="110">
        <v>5644.8</v>
      </c>
      <c r="H132" s="185">
        <f t="shared" si="11"/>
        <v>6717.3119999999999</v>
      </c>
      <c r="I132" s="281">
        <f t="shared" si="12"/>
        <v>144.39658636076973</v>
      </c>
    </row>
    <row r="133" spans="2:9" x14ac:dyDescent="0.2">
      <c r="B133" s="67">
        <v>101</v>
      </c>
      <c r="C133" s="20" t="s">
        <v>175</v>
      </c>
      <c r="D133" s="18" t="s">
        <v>12</v>
      </c>
      <c r="E133" s="81">
        <v>2</v>
      </c>
      <c r="F133" s="29">
        <v>1606.5</v>
      </c>
      <c r="G133" s="110">
        <v>3213</v>
      </c>
      <c r="H133" s="185">
        <f t="shared" si="11"/>
        <v>3823.47</v>
      </c>
      <c r="I133" s="281">
        <f t="shared" si="12"/>
        <v>82.190021254455985</v>
      </c>
    </row>
    <row r="134" spans="2:9" x14ac:dyDescent="0.2">
      <c r="B134" s="67">
        <v>102</v>
      </c>
      <c r="C134" s="266" t="s">
        <v>60</v>
      </c>
      <c r="D134" s="18" t="s">
        <v>12</v>
      </c>
      <c r="E134" s="85">
        <v>2</v>
      </c>
      <c r="F134" s="29">
        <v>16692.48</v>
      </c>
      <c r="G134" s="110">
        <v>33384.959999999999</v>
      </c>
      <c r="H134" s="185">
        <f t="shared" si="11"/>
        <v>39728.102399999996</v>
      </c>
      <c r="I134" s="281">
        <f t="shared" si="12"/>
        <v>854.00266790512387</v>
      </c>
    </row>
    <row r="135" spans="2:9" ht="25.5" x14ac:dyDescent="0.2">
      <c r="B135" s="67">
        <v>103</v>
      </c>
      <c r="C135" s="266" t="s">
        <v>61</v>
      </c>
      <c r="D135" s="18" t="s">
        <v>12</v>
      </c>
      <c r="E135" s="85">
        <v>6</v>
      </c>
      <c r="F135" s="29">
        <v>53566.38</v>
      </c>
      <c r="G135" s="110">
        <v>321398.27999999997</v>
      </c>
      <c r="H135" s="185">
        <f t="shared" si="11"/>
        <v>382463.95319999993</v>
      </c>
      <c r="I135" s="281">
        <f t="shared" si="12"/>
        <v>8221.5161731545577</v>
      </c>
    </row>
    <row r="136" spans="2:9" x14ac:dyDescent="0.2">
      <c r="B136" s="67">
        <v>104</v>
      </c>
      <c r="C136" s="266" t="s">
        <v>62</v>
      </c>
      <c r="D136" s="18" t="s">
        <v>12</v>
      </c>
      <c r="E136" s="85">
        <v>9</v>
      </c>
      <c r="F136" s="29">
        <v>712.87</v>
      </c>
      <c r="G136" s="110">
        <v>6415.83</v>
      </c>
      <c r="H136" s="185">
        <f t="shared" si="11"/>
        <v>7634.8376999999991</v>
      </c>
      <c r="I136" s="281">
        <f t="shared" si="12"/>
        <v>164.11988922034746</v>
      </c>
    </row>
    <row r="137" spans="2:9" x14ac:dyDescent="0.2">
      <c r="B137" s="67">
        <v>105</v>
      </c>
      <c r="C137" s="266" t="s">
        <v>63</v>
      </c>
      <c r="D137" s="18" t="s">
        <v>12</v>
      </c>
      <c r="E137" s="85">
        <v>3</v>
      </c>
      <c r="F137" s="29">
        <v>1062.3599999999999</v>
      </c>
      <c r="G137" s="110">
        <v>3187.08</v>
      </c>
      <c r="H137" s="185">
        <f t="shared" si="11"/>
        <v>3792.6251999999999</v>
      </c>
      <c r="I137" s="281">
        <f t="shared" si="12"/>
        <v>81.526975704840211</v>
      </c>
    </row>
    <row r="138" spans="2:9" x14ac:dyDescent="0.2">
      <c r="B138" s="67">
        <v>106</v>
      </c>
      <c r="C138" s="266" t="s">
        <v>64</v>
      </c>
      <c r="D138" s="18" t="s">
        <v>12</v>
      </c>
      <c r="E138" s="85">
        <v>8</v>
      </c>
      <c r="F138" s="41">
        <v>1823.7</v>
      </c>
      <c r="G138" s="110">
        <v>14589.6</v>
      </c>
      <c r="H138" s="185">
        <f t="shared" si="11"/>
        <v>17361.624</v>
      </c>
      <c r="I138" s="281">
        <f t="shared" si="12"/>
        <v>373.20869408465956</v>
      </c>
    </row>
    <row r="139" spans="2:9" x14ac:dyDescent="0.2">
      <c r="B139" s="67">
        <v>107</v>
      </c>
      <c r="C139" s="266" t="s">
        <v>65</v>
      </c>
      <c r="D139" s="18" t="s">
        <v>12</v>
      </c>
      <c r="E139" s="85">
        <v>21</v>
      </c>
      <c r="F139" s="41">
        <v>1320.07</v>
      </c>
      <c r="G139" s="110">
        <v>27721.469999999998</v>
      </c>
      <c r="H139" s="185">
        <f t="shared" si="11"/>
        <v>32988.549299999999</v>
      </c>
      <c r="I139" s="281">
        <f t="shared" si="12"/>
        <v>709.12798272790667</v>
      </c>
    </row>
    <row r="140" spans="2:9" x14ac:dyDescent="0.2">
      <c r="B140" s="67">
        <v>108</v>
      </c>
      <c r="C140" s="266" t="s">
        <v>194</v>
      </c>
      <c r="D140" s="18" t="s">
        <v>12</v>
      </c>
      <c r="E140" s="85">
        <v>150</v>
      </c>
      <c r="F140" s="41">
        <v>20</v>
      </c>
      <c r="G140" s="110">
        <v>3000</v>
      </c>
      <c r="H140" s="185">
        <f t="shared" si="11"/>
        <v>3570</v>
      </c>
      <c r="I140" s="281">
        <f t="shared" si="12"/>
        <v>76.741383057381881</v>
      </c>
    </row>
    <row r="141" spans="2:9" x14ac:dyDescent="0.2">
      <c r="B141" s="68"/>
      <c r="C141" s="283" t="s">
        <v>163</v>
      </c>
      <c r="D141" s="206"/>
      <c r="E141" s="188"/>
      <c r="F141" s="207"/>
      <c r="G141" s="190">
        <f>SUM(G142:G146)</f>
        <v>13492.689999999999</v>
      </c>
      <c r="H141" s="229">
        <f t="shared" si="11"/>
        <v>16056.301099999997</v>
      </c>
      <c r="I141" s="189">
        <f>SUM(I142:I146)</f>
        <v>345.14923058816862</v>
      </c>
    </row>
    <row r="142" spans="2:9" x14ac:dyDescent="0.2">
      <c r="B142" s="61">
        <v>109</v>
      </c>
      <c r="C142" s="268" t="s">
        <v>158</v>
      </c>
      <c r="D142" s="37" t="s">
        <v>11</v>
      </c>
      <c r="E142" s="87">
        <v>1</v>
      </c>
      <c r="F142" s="30">
        <v>2091.6</v>
      </c>
      <c r="G142" s="110">
        <v>2091.6</v>
      </c>
      <c r="H142" s="185">
        <f t="shared" si="11"/>
        <v>2489.0039999999999</v>
      </c>
      <c r="I142" s="281">
        <f t="shared" si="12"/>
        <v>53.504092267606644</v>
      </c>
    </row>
    <row r="143" spans="2:9" x14ac:dyDescent="0.2">
      <c r="B143" s="61">
        <v>110</v>
      </c>
      <c r="C143" s="268" t="s">
        <v>159</v>
      </c>
      <c r="D143" s="37" t="s">
        <v>11</v>
      </c>
      <c r="E143" s="87">
        <v>2</v>
      </c>
      <c r="F143" s="30">
        <v>669.9</v>
      </c>
      <c r="G143" s="110">
        <v>1339.8</v>
      </c>
      <c r="H143" s="185">
        <f t="shared" si="11"/>
        <v>1594.3619999999999</v>
      </c>
      <c r="I143" s="281">
        <f t="shared" si="12"/>
        <v>34.272701673426745</v>
      </c>
    </row>
    <row r="144" spans="2:9" x14ac:dyDescent="0.2">
      <c r="B144" s="61">
        <v>111</v>
      </c>
      <c r="C144" s="268" t="s">
        <v>160</v>
      </c>
      <c r="D144" s="37" t="s">
        <v>11</v>
      </c>
      <c r="E144" s="87">
        <v>1</v>
      </c>
      <c r="F144" s="30">
        <v>1481.29</v>
      </c>
      <c r="G144" s="110">
        <v>1481.29</v>
      </c>
      <c r="H144" s="185">
        <f t="shared" si="11"/>
        <v>1762.7350999999999</v>
      </c>
      <c r="I144" s="281">
        <f t="shared" si="12"/>
        <v>37.892081103023067</v>
      </c>
    </row>
    <row r="145" spans="2:9" x14ac:dyDescent="0.2">
      <c r="B145" s="61">
        <v>112</v>
      </c>
      <c r="C145" s="268" t="s">
        <v>161</v>
      </c>
      <c r="D145" s="37" t="s">
        <v>11</v>
      </c>
      <c r="E145" s="87">
        <v>3</v>
      </c>
      <c r="F145" s="30">
        <v>1810</v>
      </c>
      <c r="G145" s="110">
        <v>5430</v>
      </c>
      <c r="H145" s="185">
        <f t="shared" si="11"/>
        <v>6461.7</v>
      </c>
      <c r="I145" s="281">
        <f t="shared" si="12"/>
        <v>138.90190333386118</v>
      </c>
    </row>
    <row r="146" spans="2:9" x14ac:dyDescent="0.2">
      <c r="B146" s="61">
        <v>113</v>
      </c>
      <c r="C146" s="268" t="s">
        <v>162</v>
      </c>
      <c r="D146" s="37" t="s">
        <v>11</v>
      </c>
      <c r="E146" s="87">
        <v>2</v>
      </c>
      <c r="F146" s="30">
        <v>1575</v>
      </c>
      <c r="G146" s="110">
        <v>3150</v>
      </c>
      <c r="H146" s="185">
        <f t="shared" si="11"/>
        <v>3748.5</v>
      </c>
      <c r="I146" s="281">
        <f t="shared" si="12"/>
        <v>80.578452210250973</v>
      </c>
    </row>
    <row r="147" spans="2:9" x14ac:dyDescent="0.2">
      <c r="B147" s="68"/>
      <c r="C147" s="283" t="s">
        <v>180</v>
      </c>
      <c r="D147" s="86"/>
      <c r="E147" s="72"/>
      <c r="F147" s="50"/>
      <c r="G147" s="190">
        <f>SUM(G148:G246)</f>
        <v>1589521.7099999995</v>
      </c>
      <c r="H147" s="229">
        <f t="shared" ref="H147:H210" si="13">G147*1.19</f>
        <v>1891530.8348999992</v>
      </c>
      <c r="I147" s="189">
        <f>SUM(I148:I246)</f>
        <v>40660.698141711546</v>
      </c>
    </row>
    <row r="148" spans="2:9" ht="38.25" x14ac:dyDescent="0.2">
      <c r="B148" s="69">
        <v>114</v>
      </c>
      <c r="C148" s="269" t="s">
        <v>197</v>
      </c>
      <c r="D148" s="69" t="s">
        <v>198</v>
      </c>
      <c r="E148" s="92">
        <v>1</v>
      </c>
      <c r="F148" s="29">
        <v>84404</v>
      </c>
      <c r="G148" s="40">
        <v>84404</v>
      </c>
      <c r="H148" s="185">
        <f t="shared" si="13"/>
        <v>100440.76</v>
      </c>
      <c r="I148" s="281">
        <f t="shared" si="12"/>
        <v>2159.09323185842</v>
      </c>
    </row>
    <row r="149" spans="2:9" x14ac:dyDescent="0.2">
      <c r="B149" s="66"/>
      <c r="C149" s="284" t="s">
        <v>67</v>
      </c>
      <c r="D149" s="88"/>
      <c r="E149" s="89"/>
      <c r="F149" s="32"/>
      <c r="G149" s="111"/>
      <c r="H149" s="221"/>
      <c r="I149" s="286"/>
    </row>
    <row r="150" spans="2:9" x14ac:dyDescent="0.2">
      <c r="B150" s="69">
        <v>115</v>
      </c>
      <c r="C150" s="271" t="s">
        <v>68</v>
      </c>
      <c r="D150" s="37" t="s">
        <v>11</v>
      </c>
      <c r="E150" s="87">
        <v>1</v>
      </c>
      <c r="F150" s="29">
        <v>22050</v>
      </c>
      <c r="G150" s="110">
        <v>22050</v>
      </c>
      <c r="H150" s="185">
        <f t="shared" si="13"/>
        <v>26239.5</v>
      </c>
      <c r="I150" s="281">
        <f t="shared" si="12"/>
        <v>564.04916547175685</v>
      </c>
    </row>
    <row r="151" spans="2:9" x14ac:dyDescent="0.2">
      <c r="B151" s="69">
        <v>116</v>
      </c>
      <c r="C151" s="271" t="s">
        <v>69</v>
      </c>
      <c r="D151" s="37" t="s">
        <v>11</v>
      </c>
      <c r="E151" s="87">
        <v>1</v>
      </c>
      <c r="F151" s="29">
        <v>2142</v>
      </c>
      <c r="G151" s="110">
        <v>2142</v>
      </c>
      <c r="H151" s="185">
        <f t="shared" si="13"/>
        <v>2548.98</v>
      </c>
      <c r="I151" s="281">
        <f t="shared" si="12"/>
        <v>54.793347502970661</v>
      </c>
    </row>
    <row r="152" spans="2:9" x14ac:dyDescent="0.2">
      <c r="B152" s="69">
        <v>117</v>
      </c>
      <c r="C152" s="271" t="s">
        <v>70</v>
      </c>
      <c r="D152" s="37" t="s">
        <v>11</v>
      </c>
      <c r="E152" s="87">
        <v>1</v>
      </c>
      <c r="F152" s="29">
        <v>982.8</v>
      </c>
      <c r="G152" s="110">
        <v>982.8</v>
      </c>
      <c r="H152" s="185">
        <f t="shared" si="13"/>
        <v>1169.5319999999999</v>
      </c>
      <c r="I152" s="281">
        <f t="shared" si="12"/>
        <v>25.140477089598303</v>
      </c>
    </row>
    <row r="153" spans="2:9" x14ac:dyDescent="0.2">
      <c r="B153" s="69">
        <v>118</v>
      </c>
      <c r="C153" s="271" t="s">
        <v>71</v>
      </c>
      <c r="D153" s="37" t="s">
        <v>11</v>
      </c>
      <c r="E153" s="87">
        <v>9</v>
      </c>
      <c r="F153" s="29">
        <v>1222.2</v>
      </c>
      <c r="G153" s="110">
        <v>10999.800000000001</v>
      </c>
      <c r="H153" s="185">
        <f t="shared" si="13"/>
        <v>13089.762000000001</v>
      </c>
      <c r="I153" s="281">
        <f t="shared" si="12"/>
        <v>281.37995511819645</v>
      </c>
    </row>
    <row r="154" spans="2:9" ht="25.5" x14ac:dyDescent="0.2">
      <c r="B154" s="69">
        <v>119</v>
      </c>
      <c r="C154" s="271" t="s">
        <v>72</v>
      </c>
      <c r="D154" s="37" t="s">
        <v>113</v>
      </c>
      <c r="E154" s="87">
        <v>1</v>
      </c>
      <c r="F154" s="29">
        <v>4838.3999999999996</v>
      </c>
      <c r="G154" s="110">
        <v>4838.3999999999996</v>
      </c>
      <c r="H154" s="185">
        <f t="shared" si="13"/>
        <v>5757.695999999999</v>
      </c>
      <c r="I154" s="281">
        <f t="shared" si="12"/>
        <v>123.76850259494546</v>
      </c>
    </row>
    <row r="155" spans="2:9" ht="25.5" x14ac:dyDescent="0.2">
      <c r="B155" s="66"/>
      <c r="C155" s="284" t="s">
        <v>73</v>
      </c>
      <c r="D155" s="88"/>
      <c r="E155" s="89"/>
      <c r="F155" s="32"/>
      <c r="G155" s="111"/>
      <c r="H155" s="221"/>
      <c r="I155" s="286"/>
    </row>
    <row r="156" spans="2:9" x14ac:dyDescent="0.2">
      <c r="B156" s="69">
        <v>120</v>
      </c>
      <c r="C156" s="271" t="s">
        <v>74</v>
      </c>
      <c r="D156" s="37" t="s">
        <v>11</v>
      </c>
      <c r="E156" s="87">
        <v>15</v>
      </c>
      <c r="F156" s="29">
        <v>1013.04</v>
      </c>
      <c r="G156" s="110">
        <v>15195.599999999999</v>
      </c>
      <c r="H156" s="185">
        <f t="shared" si="13"/>
        <v>18082.763999999999</v>
      </c>
      <c r="I156" s="281">
        <f t="shared" si="12"/>
        <v>388.71045346225065</v>
      </c>
    </row>
    <row r="157" spans="2:9" x14ac:dyDescent="0.2">
      <c r="B157" s="69">
        <v>121</v>
      </c>
      <c r="C157" s="271" t="s">
        <v>75</v>
      </c>
      <c r="D157" s="37" t="s">
        <v>11</v>
      </c>
      <c r="E157" s="87">
        <v>6</v>
      </c>
      <c r="F157" s="29">
        <v>1048.32</v>
      </c>
      <c r="G157" s="110">
        <v>6289.92</v>
      </c>
      <c r="H157" s="185">
        <f t="shared" si="13"/>
        <v>7485.0047999999997</v>
      </c>
      <c r="I157" s="281">
        <f t="shared" si="12"/>
        <v>160.89905337342913</v>
      </c>
    </row>
    <row r="158" spans="2:9" x14ac:dyDescent="0.2">
      <c r="B158" s="69">
        <v>122</v>
      </c>
      <c r="C158" s="271" t="s">
        <v>76</v>
      </c>
      <c r="D158" s="37" t="s">
        <v>11</v>
      </c>
      <c r="E158" s="87">
        <v>2</v>
      </c>
      <c r="F158" s="29">
        <v>1048.32</v>
      </c>
      <c r="G158" s="110">
        <v>2096.64</v>
      </c>
      <c r="H158" s="185">
        <f t="shared" si="13"/>
        <v>2495.0015999999996</v>
      </c>
      <c r="I158" s="281">
        <f t="shared" ref="I158:I221" si="14">H158/48382917.93*1040048.19</f>
        <v>53.63301779114304</v>
      </c>
    </row>
    <row r="159" spans="2:9" x14ac:dyDescent="0.2">
      <c r="B159" s="69">
        <v>123</v>
      </c>
      <c r="C159" s="271" t="s">
        <v>77</v>
      </c>
      <c r="D159" s="37" t="s">
        <v>11</v>
      </c>
      <c r="E159" s="87">
        <v>5</v>
      </c>
      <c r="F159" s="29">
        <v>15.12</v>
      </c>
      <c r="G159" s="110">
        <v>75.599999999999994</v>
      </c>
      <c r="H159" s="185">
        <f t="shared" si="13"/>
        <v>89.963999999999984</v>
      </c>
      <c r="I159" s="281">
        <f t="shared" si="14"/>
        <v>1.9338828530460228</v>
      </c>
    </row>
    <row r="160" spans="2:9" x14ac:dyDescent="0.2">
      <c r="B160" s="69">
        <v>124</v>
      </c>
      <c r="C160" s="271" t="s">
        <v>78</v>
      </c>
      <c r="D160" s="37" t="s">
        <v>11</v>
      </c>
      <c r="E160" s="87">
        <v>15</v>
      </c>
      <c r="F160" s="29">
        <v>1058.4000000000001</v>
      </c>
      <c r="G160" s="110">
        <v>15876.000000000002</v>
      </c>
      <c r="H160" s="185">
        <f t="shared" si="13"/>
        <v>18892.440000000002</v>
      </c>
      <c r="I160" s="281">
        <f t="shared" si="14"/>
        <v>406.11539913966493</v>
      </c>
    </row>
    <row r="161" spans="2:9" x14ac:dyDescent="0.2">
      <c r="B161" s="69">
        <v>125</v>
      </c>
      <c r="C161" s="271" t="s">
        <v>79</v>
      </c>
      <c r="D161" s="37" t="s">
        <v>11</v>
      </c>
      <c r="E161" s="87">
        <v>2</v>
      </c>
      <c r="F161" s="29">
        <v>1764</v>
      </c>
      <c r="G161" s="110">
        <v>3528</v>
      </c>
      <c r="H161" s="185">
        <f t="shared" si="13"/>
        <v>4198.32</v>
      </c>
      <c r="I161" s="281">
        <f t="shared" si="14"/>
        <v>90.247866475481075</v>
      </c>
    </row>
    <row r="162" spans="2:9" x14ac:dyDescent="0.2">
      <c r="B162" s="69">
        <v>126</v>
      </c>
      <c r="C162" s="271" t="s">
        <v>80</v>
      </c>
      <c r="D162" s="37" t="s">
        <v>11</v>
      </c>
      <c r="E162" s="87">
        <v>2</v>
      </c>
      <c r="F162" s="29">
        <v>5024.88</v>
      </c>
      <c r="G162" s="110">
        <v>10049.76</v>
      </c>
      <c r="H162" s="185">
        <f t="shared" si="13"/>
        <v>11959.214399999999</v>
      </c>
      <c r="I162" s="281">
        <f t="shared" si="14"/>
        <v>257.07749393158463</v>
      </c>
    </row>
    <row r="163" spans="2:9" x14ac:dyDescent="0.2">
      <c r="B163" s="69">
        <v>127</v>
      </c>
      <c r="C163" s="271" t="s">
        <v>81</v>
      </c>
      <c r="D163" s="37" t="s">
        <v>11</v>
      </c>
      <c r="E163" s="87">
        <v>1</v>
      </c>
      <c r="F163" s="29">
        <v>3311.28</v>
      </c>
      <c r="G163" s="110">
        <v>3311.28</v>
      </c>
      <c r="H163" s="185">
        <f t="shared" si="13"/>
        <v>3940.4232000000002</v>
      </c>
      <c r="I163" s="281">
        <f t="shared" si="14"/>
        <v>84.704068963415821</v>
      </c>
    </row>
    <row r="164" spans="2:9" x14ac:dyDescent="0.2">
      <c r="B164" s="69">
        <v>128</v>
      </c>
      <c r="C164" s="271" t="s">
        <v>146</v>
      </c>
      <c r="D164" s="37" t="s">
        <v>11</v>
      </c>
      <c r="E164" s="87">
        <v>2</v>
      </c>
      <c r="F164" s="29">
        <v>50.4</v>
      </c>
      <c r="G164" s="110">
        <v>100.8</v>
      </c>
      <c r="H164" s="185">
        <f t="shared" si="13"/>
        <v>119.952</v>
      </c>
      <c r="I164" s="281">
        <f t="shared" si="14"/>
        <v>2.5785104707280313</v>
      </c>
    </row>
    <row r="165" spans="2:9" x14ac:dyDescent="0.2">
      <c r="B165" s="69">
        <v>129</v>
      </c>
      <c r="C165" s="271" t="s">
        <v>82</v>
      </c>
      <c r="D165" s="37" t="s">
        <v>11</v>
      </c>
      <c r="E165" s="87">
        <v>2</v>
      </c>
      <c r="F165" s="29">
        <v>70.56</v>
      </c>
      <c r="G165" s="110">
        <v>141.12</v>
      </c>
      <c r="H165" s="185">
        <f t="shared" si="13"/>
        <v>167.93279999999999</v>
      </c>
      <c r="I165" s="281">
        <f t="shared" si="14"/>
        <v>3.609914659019243</v>
      </c>
    </row>
    <row r="166" spans="2:9" x14ac:dyDescent="0.2">
      <c r="B166" s="69">
        <v>130</v>
      </c>
      <c r="C166" s="271" t="s">
        <v>181</v>
      </c>
      <c r="D166" s="37" t="s">
        <v>182</v>
      </c>
      <c r="E166" s="87">
        <v>22</v>
      </c>
      <c r="F166" s="29">
        <v>751.77</v>
      </c>
      <c r="G166" s="110">
        <v>16538.939999999999</v>
      </c>
      <c r="H166" s="185">
        <f t="shared" si="13"/>
        <v>19681.338599999999</v>
      </c>
      <c r="I166" s="281">
        <f t="shared" si="14"/>
        <v>423.07370996768509</v>
      </c>
    </row>
    <row r="167" spans="2:9" x14ac:dyDescent="0.2">
      <c r="B167" s="66"/>
      <c r="C167" s="284" t="s">
        <v>83</v>
      </c>
      <c r="D167" s="88"/>
      <c r="E167" s="89"/>
      <c r="F167" s="32"/>
      <c r="G167" s="111"/>
      <c r="H167" s="221"/>
      <c r="I167" s="286"/>
    </row>
    <row r="168" spans="2:9" x14ac:dyDescent="0.2">
      <c r="B168" s="69">
        <v>131</v>
      </c>
      <c r="C168" s="271" t="s">
        <v>84</v>
      </c>
      <c r="D168" s="37" t="s">
        <v>11</v>
      </c>
      <c r="E168" s="87">
        <v>2</v>
      </c>
      <c r="F168" s="29">
        <v>28350</v>
      </c>
      <c r="G168" s="110">
        <v>56700</v>
      </c>
      <c r="H168" s="185">
        <f t="shared" si="13"/>
        <v>67473</v>
      </c>
      <c r="I168" s="281">
        <f t="shared" si="14"/>
        <v>1450.4121397845174</v>
      </c>
    </row>
    <row r="169" spans="2:9" x14ac:dyDescent="0.2">
      <c r="B169" s="69">
        <v>132</v>
      </c>
      <c r="C169" s="271" t="s">
        <v>85</v>
      </c>
      <c r="D169" s="37" t="s">
        <v>11</v>
      </c>
      <c r="E169" s="87">
        <v>2</v>
      </c>
      <c r="F169" s="29">
        <v>8310.9599999999991</v>
      </c>
      <c r="G169" s="110">
        <v>16621.919999999998</v>
      </c>
      <c r="H169" s="185">
        <f t="shared" si="13"/>
        <v>19780.084799999997</v>
      </c>
      <c r="I169" s="281">
        <f t="shared" si="14"/>
        <v>425.19637662305229</v>
      </c>
    </row>
    <row r="170" spans="2:9" x14ac:dyDescent="0.2">
      <c r="B170" s="69">
        <v>133</v>
      </c>
      <c r="C170" s="271" t="s">
        <v>86</v>
      </c>
      <c r="D170" s="37" t="s">
        <v>11</v>
      </c>
      <c r="E170" s="87">
        <v>1</v>
      </c>
      <c r="F170" s="29">
        <v>504</v>
      </c>
      <c r="G170" s="110">
        <v>504</v>
      </c>
      <c r="H170" s="185">
        <f t="shared" si="13"/>
        <v>599.76</v>
      </c>
      <c r="I170" s="281">
        <f t="shared" si="14"/>
        <v>12.892552353640154</v>
      </c>
    </row>
    <row r="171" spans="2:9" x14ac:dyDescent="0.2">
      <c r="B171" s="69">
        <v>134</v>
      </c>
      <c r="C171" s="271" t="s">
        <v>87</v>
      </c>
      <c r="D171" s="37" t="s">
        <v>88</v>
      </c>
      <c r="E171" s="87">
        <v>2</v>
      </c>
      <c r="F171" s="29">
        <v>2777.04</v>
      </c>
      <c r="G171" s="110">
        <v>5554.08</v>
      </c>
      <c r="H171" s="185">
        <f t="shared" si="13"/>
        <v>6609.3552</v>
      </c>
      <c r="I171" s="281">
        <f t="shared" si="14"/>
        <v>142.0759269371145</v>
      </c>
    </row>
    <row r="172" spans="2:9" x14ac:dyDescent="0.2">
      <c r="B172" s="69">
        <v>135</v>
      </c>
      <c r="C172" s="271" t="s">
        <v>89</v>
      </c>
      <c r="D172" s="37" t="s">
        <v>11</v>
      </c>
      <c r="E172" s="87">
        <v>2</v>
      </c>
      <c r="F172" s="29">
        <v>1481.76</v>
      </c>
      <c r="G172" s="110">
        <v>2963.52</v>
      </c>
      <c r="H172" s="185">
        <f t="shared" si="13"/>
        <v>3526.5888</v>
      </c>
      <c r="I172" s="281">
        <f t="shared" si="14"/>
        <v>75.808207839404105</v>
      </c>
    </row>
    <row r="173" spans="2:9" x14ac:dyDescent="0.2">
      <c r="B173" s="69">
        <v>136</v>
      </c>
      <c r="C173" s="271" t="s">
        <v>90</v>
      </c>
      <c r="D173" s="37" t="s">
        <v>11</v>
      </c>
      <c r="E173" s="87">
        <v>15</v>
      </c>
      <c r="F173" s="29">
        <v>372.96</v>
      </c>
      <c r="G173" s="110">
        <v>5594.4</v>
      </c>
      <c r="H173" s="185">
        <f t="shared" si="13"/>
        <v>6657.3359999999993</v>
      </c>
      <c r="I173" s="281">
        <f t="shared" si="14"/>
        <v>143.10733112540572</v>
      </c>
    </row>
    <row r="174" spans="2:9" x14ac:dyDescent="0.2">
      <c r="B174" s="69">
        <v>137</v>
      </c>
      <c r="C174" s="271" t="s">
        <v>91</v>
      </c>
      <c r="D174" s="37" t="s">
        <v>11</v>
      </c>
      <c r="E174" s="87">
        <v>10</v>
      </c>
      <c r="F174" s="29">
        <v>302.39999999999998</v>
      </c>
      <c r="G174" s="110">
        <v>3024</v>
      </c>
      <c r="H174" s="185">
        <f t="shared" si="13"/>
        <v>3598.56</v>
      </c>
      <c r="I174" s="281">
        <f t="shared" si="14"/>
        <v>77.355314121840934</v>
      </c>
    </row>
    <row r="175" spans="2:9" x14ac:dyDescent="0.2">
      <c r="B175" s="69">
        <v>138</v>
      </c>
      <c r="C175" s="271" t="s">
        <v>80</v>
      </c>
      <c r="D175" s="37" t="s">
        <v>11</v>
      </c>
      <c r="E175" s="87">
        <v>2</v>
      </c>
      <c r="F175" s="29">
        <v>4785.6000000000004</v>
      </c>
      <c r="G175" s="110">
        <v>9571.2000000000007</v>
      </c>
      <c r="H175" s="185">
        <f t="shared" si="13"/>
        <v>11389.728000000001</v>
      </c>
      <c r="I175" s="281">
        <f t="shared" si="14"/>
        <v>244.83570850627117</v>
      </c>
    </row>
    <row r="176" spans="2:9" ht="25.5" x14ac:dyDescent="0.2">
      <c r="B176" s="69">
        <v>139</v>
      </c>
      <c r="C176" s="271" t="s">
        <v>147</v>
      </c>
      <c r="D176" s="37" t="s">
        <v>11</v>
      </c>
      <c r="E176" s="87">
        <v>5</v>
      </c>
      <c r="F176" s="29">
        <v>25116.38</v>
      </c>
      <c r="G176" s="110">
        <v>125581.90000000001</v>
      </c>
      <c r="H176" s="185">
        <f t="shared" si="13"/>
        <v>149442.46100000001</v>
      </c>
      <c r="I176" s="281">
        <f t="shared" si="14"/>
        <v>3212.442897657942</v>
      </c>
    </row>
    <row r="177" spans="2:9" x14ac:dyDescent="0.2">
      <c r="B177" s="66"/>
      <c r="C177" s="284" t="s">
        <v>92</v>
      </c>
      <c r="D177" s="88"/>
      <c r="E177" s="89"/>
      <c r="F177" s="32"/>
      <c r="G177" s="111"/>
      <c r="H177" s="221"/>
      <c r="I177" s="286"/>
    </row>
    <row r="178" spans="2:9" x14ac:dyDescent="0.2">
      <c r="B178" s="69">
        <v>140</v>
      </c>
      <c r="C178" s="271" t="s">
        <v>93</v>
      </c>
      <c r="D178" s="37" t="s">
        <v>11</v>
      </c>
      <c r="E178" s="87">
        <v>3</v>
      </c>
      <c r="F178" s="29">
        <v>77112</v>
      </c>
      <c r="G178" s="110">
        <v>231336</v>
      </c>
      <c r="H178" s="185">
        <f t="shared" si="13"/>
        <v>275289.83999999997</v>
      </c>
      <c r="I178" s="281">
        <f t="shared" si="14"/>
        <v>5917.6815303208305</v>
      </c>
    </row>
    <row r="179" spans="2:9" x14ac:dyDescent="0.2">
      <c r="B179" s="69">
        <v>141</v>
      </c>
      <c r="C179" s="271" t="s">
        <v>85</v>
      </c>
      <c r="D179" s="37" t="s">
        <v>11</v>
      </c>
      <c r="E179" s="87">
        <v>3</v>
      </c>
      <c r="F179" s="29">
        <v>21803.040000000001</v>
      </c>
      <c r="G179" s="110">
        <v>65409.120000000003</v>
      </c>
      <c r="H179" s="185">
        <f t="shared" si="13"/>
        <v>77836.852799999993</v>
      </c>
      <c r="I179" s="281">
        <f t="shared" si="14"/>
        <v>1673.1954444554192</v>
      </c>
    </row>
    <row r="180" spans="2:9" x14ac:dyDescent="0.2">
      <c r="B180" s="69">
        <v>142</v>
      </c>
      <c r="C180" s="271" t="s">
        <v>86</v>
      </c>
      <c r="D180" s="37" t="s">
        <v>11</v>
      </c>
      <c r="E180" s="87">
        <v>3</v>
      </c>
      <c r="F180" s="29">
        <v>1512</v>
      </c>
      <c r="G180" s="110">
        <v>4536</v>
      </c>
      <c r="H180" s="185">
        <f t="shared" si="13"/>
        <v>5397.84</v>
      </c>
      <c r="I180" s="281">
        <f t="shared" si="14"/>
        <v>116.0329711827614</v>
      </c>
    </row>
    <row r="181" spans="2:9" ht="25.5" x14ac:dyDescent="0.2">
      <c r="B181" s="69">
        <v>143</v>
      </c>
      <c r="C181" s="271" t="s">
        <v>94</v>
      </c>
      <c r="D181" s="37" t="s">
        <v>88</v>
      </c>
      <c r="E181" s="87">
        <v>3</v>
      </c>
      <c r="F181" s="29">
        <v>32467.68</v>
      </c>
      <c r="G181" s="110">
        <v>97403.040000000008</v>
      </c>
      <c r="H181" s="185">
        <f t="shared" si="13"/>
        <v>115909.6176</v>
      </c>
      <c r="I181" s="281">
        <f t="shared" si="14"/>
        <v>2491.6146678644964</v>
      </c>
    </row>
    <row r="182" spans="2:9" x14ac:dyDescent="0.2">
      <c r="B182" s="69">
        <v>144</v>
      </c>
      <c r="C182" s="271" t="s">
        <v>95</v>
      </c>
      <c r="D182" s="37" t="s">
        <v>11</v>
      </c>
      <c r="E182" s="87">
        <v>3</v>
      </c>
      <c r="F182" s="29">
        <v>3150</v>
      </c>
      <c r="G182" s="110">
        <v>9450</v>
      </c>
      <c r="H182" s="185">
        <f t="shared" si="13"/>
        <v>11245.5</v>
      </c>
      <c r="I182" s="281">
        <f t="shared" si="14"/>
        <v>241.7353566307529</v>
      </c>
    </row>
    <row r="183" spans="2:9" x14ac:dyDescent="0.2">
      <c r="B183" s="69">
        <v>145</v>
      </c>
      <c r="C183" s="271" t="s">
        <v>96</v>
      </c>
      <c r="D183" s="37" t="s">
        <v>11</v>
      </c>
      <c r="E183" s="87">
        <v>3</v>
      </c>
      <c r="F183" s="29">
        <v>1310.4000000000001</v>
      </c>
      <c r="G183" s="110">
        <v>3931.2000000000003</v>
      </c>
      <c r="H183" s="185">
        <f t="shared" si="13"/>
        <v>4678.1279999999997</v>
      </c>
      <c r="I183" s="281">
        <f t="shared" si="14"/>
        <v>100.56190835839321</v>
      </c>
    </row>
    <row r="184" spans="2:9" x14ac:dyDescent="0.2">
      <c r="B184" s="69">
        <v>146</v>
      </c>
      <c r="C184" s="271" t="s">
        <v>97</v>
      </c>
      <c r="D184" s="37" t="s">
        <v>11</v>
      </c>
      <c r="E184" s="87">
        <v>5</v>
      </c>
      <c r="F184" s="29">
        <v>2005.92</v>
      </c>
      <c r="G184" s="110">
        <v>10029.6</v>
      </c>
      <c r="H184" s="185">
        <f t="shared" si="13"/>
        <v>11935.224</v>
      </c>
      <c r="I184" s="281">
        <f t="shared" si="14"/>
        <v>256.5617918374391</v>
      </c>
    </row>
    <row r="185" spans="2:9" x14ac:dyDescent="0.2">
      <c r="B185" s="69">
        <v>147</v>
      </c>
      <c r="C185" s="271" t="s">
        <v>98</v>
      </c>
      <c r="D185" s="37" t="s">
        <v>11</v>
      </c>
      <c r="E185" s="87">
        <v>5</v>
      </c>
      <c r="F185" s="29">
        <v>761.04</v>
      </c>
      <c r="G185" s="110">
        <v>3805.2</v>
      </c>
      <c r="H185" s="185">
        <f t="shared" si="13"/>
        <v>4528.1879999999992</v>
      </c>
      <c r="I185" s="281">
        <f t="shared" si="14"/>
        <v>97.338770269983144</v>
      </c>
    </row>
    <row r="186" spans="2:9" x14ac:dyDescent="0.2">
      <c r="B186" s="69">
        <v>148</v>
      </c>
      <c r="C186" s="271" t="s">
        <v>99</v>
      </c>
      <c r="D186" s="37" t="s">
        <v>11</v>
      </c>
      <c r="E186" s="87">
        <v>45</v>
      </c>
      <c r="F186" s="29">
        <v>398.16</v>
      </c>
      <c r="G186" s="110">
        <v>17917.2</v>
      </c>
      <c r="H186" s="185">
        <f t="shared" si="13"/>
        <v>21321.468000000001</v>
      </c>
      <c r="I186" s="281">
        <f t="shared" si="14"/>
        <v>458.33023617190753</v>
      </c>
    </row>
    <row r="187" spans="2:9" x14ac:dyDescent="0.2">
      <c r="B187" s="69">
        <v>149</v>
      </c>
      <c r="C187" s="271" t="s">
        <v>100</v>
      </c>
      <c r="D187" s="37" t="s">
        <v>11</v>
      </c>
      <c r="E187" s="87">
        <v>20</v>
      </c>
      <c r="F187" s="29">
        <v>398.16</v>
      </c>
      <c r="G187" s="110">
        <v>7963.2000000000007</v>
      </c>
      <c r="H187" s="185">
        <f t="shared" si="13"/>
        <v>9476.2080000000005</v>
      </c>
      <c r="I187" s="281">
        <f t="shared" si="14"/>
        <v>203.70232718751447</v>
      </c>
    </row>
    <row r="188" spans="2:9" x14ac:dyDescent="0.2">
      <c r="B188" s="69">
        <v>150</v>
      </c>
      <c r="C188" s="271" t="s">
        <v>80</v>
      </c>
      <c r="D188" s="37" t="s">
        <v>11</v>
      </c>
      <c r="E188" s="87">
        <v>2</v>
      </c>
      <c r="F188" s="29">
        <v>5024.88</v>
      </c>
      <c r="G188" s="110">
        <v>10049.76</v>
      </c>
      <c r="H188" s="185">
        <f t="shared" si="13"/>
        <v>11959.214399999999</v>
      </c>
      <c r="I188" s="281">
        <f t="shared" si="14"/>
        <v>257.07749393158463</v>
      </c>
    </row>
    <row r="189" spans="2:9" ht="25.5" x14ac:dyDescent="0.2">
      <c r="B189" s="69">
        <v>151</v>
      </c>
      <c r="C189" s="271" t="s">
        <v>72</v>
      </c>
      <c r="D189" s="37" t="s">
        <v>113</v>
      </c>
      <c r="E189" s="87">
        <v>1</v>
      </c>
      <c r="F189" s="29">
        <v>5250</v>
      </c>
      <c r="G189" s="110">
        <v>5250</v>
      </c>
      <c r="H189" s="185">
        <f t="shared" si="13"/>
        <v>6247.5</v>
      </c>
      <c r="I189" s="281">
        <f t="shared" si="14"/>
        <v>134.29742035041829</v>
      </c>
    </row>
    <row r="190" spans="2:9" ht="25.5" x14ac:dyDescent="0.2">
      <c r="B190" s="66"/>
      <c r="C190" s="284" t="s">
        <v>101</v>
      </c>
      <c r="D190" s="88"/>
      <c r="E190" s="89"/>
      <c r="F190" s="32"/>
      <c r="G190" s="111"/>
      <c r="H190" s="221"/>
      <c r="I190" s="286"/>
    </row>
    <row r="191" spans="2:9" x14ac:dyDescent="0.2">
      <c r="B191" s="69">
        <v>152</v>
      </c>
      <c r="C191" s="271" t="s">
        <v>102</v>
      </c>
      <c r="D191" s="37" t="s">
        <v>11</v>
      </c>
      <c r="E191" s="87">
        <v>3</v>
      </c>
      <c r="F191" s="29">
        <v>1890</v>
      </c>
      <c r="G191" s="110">
        <v>5670</v>
      </c>
      <c r="H191" s="185">
        <f t="shared" si="13"/>
        <v>6747.2999999999993</v>
      </c>
      <c r="I191" s="281">
        <f t="shared" si="14"/>
        <v>145.04121397845174</v>
      </c>
    </row>
    <row r="192" spans="2:9" ht="25.5" x14ac:dyDescent="0.2">
      <c r="B192" s="69">
        <v>153</v>
      </c>
      <c r="C192" s="271" t="s">
        <v>103</v>
      </c>
      <c r="D192" s="37" t="s">
        <v>11</v>
      </c>
      <c r="E192" s="87">
        <v>2</v>
      </c>
      <c r="F192" s="29">
        <v>2236.5</v>
      </c>
      <c r="G192" s="110">
        <v>4473</v>
      </c>
      <c r="H192" s="185">
        <f t="shared" si="13"/>
        <v>5322.87</v>
      </c>
      <c r="I192" s="281">
        <f t="shared" si="14"/>
        <v>114.42140213855637</v>
      </c>
    </row>
    <row r="193" spans="2:9" ht="25.5" x14ac:dyDescent="0.2">
      <c r="B193" s="69">
        <v>154</v>
      </c>
      <c r="C193" s="271" t="s">
        <v>104</v>
      </c>
      <c r="D193" s="37" t="s">
        <v>11</v>
      </c>
      <c r="E193" s="87">
        <v>2</v>
      </c>
      <c r="F193" s="29">
        <v>72418.5</v>
      </c>
      <c r="G193" s="110">
        <v>144837</v>
      </c>
      <c r="H193" s="185">
        <f t="shared" si="13"/>
        <v>172356.03</v>
      </c>
      <c r="I193" s="281">
        <f t="shared" si="14"/>
        <v>3704.9972326273396</v>
      </c>
    </row>
    <row r="194" spans="2:9" ht="25.5" x14ac:dyDescent="0.2">
      <c r="B194" s="69">
        <v>155</v>
      </c>
      <c r="C194" s="271" t="s">
        <v>105</v>
      </c>
      <c r="D194" s="37" t="s">
        <v>11</v>
      </c>
      <c r="E194" s="87">
        <v>3</v>
      </c>
      <c r="F194" s="29">
        <v>1874.88</v>
      </c>
      <c r="G194" s="110">
        <v>5624.64</v>
      </c>
      <c r="H194" s="185">
        <f t="shared" si="13"/>
        <v>6693.3216000000002</v>
      </c>
      <c r="I194" s="281">
        <f t="shared" si="14"/>
        <v>143.88088426662412</v>
      </c>
    </row>
    <row r="195" spans="2:9" ht="16.5" customHeight="1" x14ac:dyDescent="0.2">
      <c r="B195" s="69">
        <v>156</v>
      </c>
      <c r="C195" s="269" t="s">
        <v>106</v>
      </c>
      <c r="D195" s="69" t="s">
        <v>11</v>
      </c>
      <c r="E195" s="278">
        <v>3</v>
      </c>
      <c r="F195" s="29">
        <v>670.32</v>
      </c>
      <c r="G195" s="110">
        <v>2010.96</v>
      </c>
      <c r="H195" s="185">
        <f t="shared" si="13"/>
        <v>2393.0423999999998</v>
      </c>
      <c r="I195" s="281">
        <f t="shared" si="14"/>
        <v>51.44128389102422</v>
      </c>
    </row>
    <row r="196" spans="2:9" x14ac:dyDescent="0.2">
      <c r="B196" s="69">
        <v>157</v>
      </c>
      <c r="C196" s="271" t="s">
        <v>107</v>
      </c>
      <c r="D196" s="37" t="s">
        <v>108</v>
      </c>
      <c r="E196" s="45">
        <v>900</v>
      </c>
      <c r="F196" s="29">
        <v>5.04</v>
      </c>
      <c r="G196" s="110">
        <v>4536</v>
      </c>
      <c r="H196" s="185">
        <f t="shared" si="13"/>
        <v>5397.84</v>
      </c>
      <c r="I196" s="281">
        <f t="shared" si="14"/>
        <v>116.0329711827614</v>
      </c>
    </row>
    <row r="197" spans="2:9" x14ac:dyDescent="0.2">
      <c r="B197" s="69">
        <v>158</v>
      </c>
      <c r="C197" s="271" t="s">
        <v>109</v>
      </c>
      <c r="D197" s="37" t="s">
        <v>11</v>
      </c>
      <c r="E197" s="87">
        <v>3</v>
      </c>
      <c r="F197" s="29">
        <v>146.16</v>
      </c>
      <c r="G197" s="110">
        <v>438.48</v>
      </c>
      <c r="H197" s="185">
        <f t="shared" si="13"/>
        <v>521.7912</v>
      </c>
      <c r="I197" s="281">
        <f t="shared" si="14"/>
        <v>11.216520547666935</v>
      </c>
    </row>
    <row r="198" spans="2:9" x14ac:dyDescent="0.2">
      <c r="B198" s="69">
        <v>159</v>
      </c>
      <c r="C198" s="271" t="s">
        <v>110</v>
      </c>
      <c r="D198" s="37" t="s">
        <v>11</v>
      </c>
      <c r="E198" s="87">
        <v>6</v>
      </c>
      <c r="F198" s="29">
        <v>196.56</v>
      </c>
      <c r="G198" s="110">
        <v>1179.3600000000001</v>
      </c>
      <c r="H198" s="185">
        <f t="shared" si="13"/>
        <v>1403.4384</v>
      </c>
      <c r="I198" s="281">
        <f t="shared" si="14"/>
        <v>30.168572507517965</v>
      </c>
    </row>
    <row r="199" spans="2:9" x14ac:dyDescent="0.2">
      <c r="B199" s="69">
        <v>160</v>
      </c>
      <c r="C199" s="271" t="s">
        <v>111</v>
      </c>
      <c r="D199" s="37" t="s">
        <v>11</v>
      </c>
      <c r="E199" s="87">
        <v>4</v>
      </c>
      <c r="F199" s="29">
        <v>388.08</v>
      </c>
      <c r="G199" s="110">
        <v>1552.32</v>
      </c>
      <c r="H199" s="185">
        <f t="shared" si="13"/>
        <v>1847.2607999999998</v>
      </c>
      <c r="I199" s="281">
        <f t="shared" si="14"/>
        <v>39.709061249211672</v>
      </c>
    </row>
    <row r="200" spans="2:9" x14ac:dyDescent="0.2">
      <c r="B200" s="69">
        <v>161</v>
      </c>
      <c r="C200" s="271" t="s">
        <v>112</v>
      </c>
      <c r="D200" s="37" t="s">
        <v>113</v>
      </c>
      <c r="E200" s="87">
        <v>12</v>
      </c>
      <c r="F200" s="29">
        <v>25.2</v>
      </c>
      <c r="G200" s="110">
        <v>302.39999999999998</v>
      </c>
      <c r="H200" s="185">
        <f t="shared" si="13"/>
        <v>359.85599999999994</v>
      </c>
      <c r="I200" s="281">
        <f t="shared" si="14"/>
        <v>7.7355314121840912</v>
      </c>
    </row>
    <row r="201" spans="2:9" ht="25.5" x14ac:dyDescent="0.2">
      <c r="B201" s="69">
        <v>162</v>
      </c>
      <c r="C201" s="271" t="s">
        <v>114</v>
      </c>
      <c r="D201" s="37" t="s">
        <v>113</v>
      </c>
      <c r="E201" s="87">
        <v>6</v>
      </c>
      <c r="F201" s="29">
        <v>1673.28</v>
      </c>
      <c r="G201" s="110">
        <v>10039.68</v>
      </c>
      <c r="H201" s="185">
        <f t="shared" si="13"/>
        <v>11947.2192</v>
      </c>
      <c r="I201" s="281">
        <f t="shared" si="14"/>
        <v>256.81964288451189</v>
      </c>
    </row>
    <row r="202" spans="2:9" ht="25.5" x14ac:dyDescent="0.2">
      <c r="B202" s="69">
        <v>163</v>
      </c>
      <c r="C202" s="271" t="s">
        <v>115</v>
      </c>
      <c r="D202" s="37" t="s">
        <v>113</v>
      </c>
      <c r="E202" s="87">
        <v>9</v>
      </c>
      <c r="F202" s="29">
        <v>5559.12</v>
      </c>
      <c r="G202" s="110">
        <v>50032.08</v>
      </c>
      <c r="H202" s="185">
        <f t="shared" si="13"/>
        <v>59538.175199999998</v>
      </c>
      <c r="I202" s="281">
        <f t="shared" si="14"/>
        <v>1279.8436721458581</v>
      </c>
    </row>
    <row r="203" spans="2:9" ht="25.5" x14ac:dyDescent="0.2">
      <c r="B203" s="69">
        <v>164</v>
      </c>
      <c r="C203" s="271" t="s">
        <v>116</v>
      </c>
      <c r="D203" s="37" t="s">
        <v>113</v>
      </c>
      <c r="E203" s="87">
        <v>9</v>
      </c>
      <c r="F203" s="29">
        <v>771.62</v>
      </c>
      <c r="G203" s="110">
        <v>6944.58</v>
      </c>
      <c r="H203" s="185">
        <f t="shared" si="13"/>
        <v>8264.0501999999997</v>
      </c>
      <c r="I203" s="281">
        <f t="shared" si="14"/>
        <v>177.645557984211</v>
      </c>
    </row>
    <row r="204" spans="2:9" x14ac:dyDescent="0.2">
      <c r="B204" s="69">
        <v>165</v>
      </c>
      <c r="C204" s="271" t="s">
        <v>80</v>
      </c>
      <c r="D204" s="37" t="s">
        <v>11</v>
      </c>
      <c r="E204" s="87">
        <v>3</v>
      </c>
      <c r="F204" s="29">
        <v>5024.88</v>
      </c>
      <c r="G204" s="110">
        <v>15074.64</v>
      </c>
      <c r="H204" s="185">
        <f t="shared" si="13"/>
        <v>17938.821599999999</v>
      </c>
      <c r="I204" s="281">
        <f t="shared" si="14"/>
        <v>385.61624089737705</v>
      </c>
    </row>
    <row r="205" spans="2:9" ht="25.5" x14ac:dyDescent="0.2">
      <c r="B205" s="69">
        <v>166</v>
      </c>
      <c r="C205" s="271" t="s">
        <v>117</v>
      </c>
      <c r="D205" s="37" t="s">
        <v>113</v>
      </c>
      <c r="E205" s="87">
        <v>9</v>
      </c>
      <c r="F205" s="29">
        <v>346.75</v>
      </c>
      <c r="G205" s="110">
        <v>3120.75</v>
      </c>
      <c r="H205" s="185">
        <f t="shared" si="13"/>
        <v>3713.6924999999997</v>
      </c>
      <c r="I205" s="281">
        <f t="shared" si="14"/>
        <v>79.830223725441485</v>
      </c>
    </row>
    <row r="206" spans="2:9" ht="25.5" x14ac:dyDescent="0.2">
      <c r="B206" s="69">
        <v>167</v>
      </c>
      <c r="C206" s="271" t="s">
        <v>114</v>
      </c>
      <c r="D206" s="37" t="s">
        <v>113</v>
      </c>
      <c r="E206" s="87">
        <v>6</v>
      </c>
      <c r="F206" s="29">
        <v>1985.76</v>
      </c>
      <c r="G206" s="110">
        <v>11914.56</v>
      </c>
      <c r="H206" s="185">
        <f t="shared" si="13"/>
        <v>14178.326399999998</v>
      </c>
      <c r="I206" s="281">
        <f t="shared" si="14"/>
        <v>304.77993764005322</v>
      </c>
    </row>
    <row r="207" spans="2:9" ht="25.5" x14ac:dyDescent="0.2">
      <c r="B207" s="69">
        <v>168</v>
      </c>
      <c r="C207" s="271" t="s">
        <v>72</v>
      </c>
      <c r="D207" s="37" t="s">
        <v>113</v>
      </c>
      <c r="E207" s="87">
        <v>1</v>
      </c>
      <c r="F207" s="29">
        <v>18900</v>
      </c>
      <c r="G207" s="110">
        <v>18900</v>
      </c>
      <c r="H207" s="185">
        <f t="shared" si="13"/>
        <v>22491</v>
      </c>
      <c r="I207" s="281">
        <f t="shared" si="14"/>
        <v>483.47071326150581</v>
      </c>
    </row>
    <row r="208" spans="2:9" x14ac:dyDescent="0.2">
      <c r="B208" s="66"/>
      <c r="C208" s="284" t="s">
        <v>118</v>
      </c>
      <c r="D208" s="88"/>
      <c r="E208" s="89"/>
      <c r="F208" s="32"/>
      <c r="G208" s="111"/>
      <c r="H208" s="221"/>
      <c r="I208" s="286"/>
    </row>
    <row r="209" spans="2:9" x14ac:dyDescent="0.2">
      <c r="B209" s="69">
        <v>169</v>
      </c>
      <c r="C209" s="271" t="s">
        <v>119</v>
      </c>
      <c r="D209" s="37" t="s">
        <v>11</v>
      </c>
      <c r="E209" s="87">
        <v>2</v>
      </c>
      <c r="F209" s="29">
        <v>882</v>
      </c>
      <c r="G209" s="110">
        <v>1764</v>
      </c>
      <c r="H209" s="185">
        <f t="shared" si="13"/>
        <v>2099.16</v>
      </c>
      <c r="I209" s="281">
        <f t="shared" si="14"/>
        <v>45.123933237740538</v>
      </c>
    </row>
    <row r="210" spans="2:9" x14ac:dyDescent="0.2">
      <c r="B210" s="69">
        <v>170</v>
      </c>
      <c r="C210" s="271" t="s">
        <v>107</v>
      </c>
      <c r="D210" s="37" t="s">
        <v>108</v>
      </c>
      <c r="E210" s="87">
        <v>600</v>
      </c>
      <c r="F210" s="29">
        <v>5.04</v>
      </c>
      <c r="G210" s="110">
        <v>3024</v>
      </c>
      <c r="H210" s="185">
        <f t="shared" si="13"/>
        <v>3598.56</v>
      </c>
      <c r="I210" s="281">
        <f t="shared" si="14"/>
        <v>77.355314121840934</v>
      </c>
    </row>
    <row r="211" spans="2:9" ht="25.5" x14ac:dyDescent="0.2">
      <c r="B211" s="69">
        <v>171</v>
      </c>
      <c r="C211" s="271" t="s">
        <v>120</v>
      </c>
      <c r="D211" s="37" t="s">
        <v>113</v>
      </c>
      <c r="E211" s="87">
        <v>4</v>
      </c>
      <c r="F211" s="29">
        <v>1985.76</v>
      </c>
      <c r="G211" s="110">
        <v>7943.04</v>
      </c>
      <c r="H211" s="185">
        <f t="shared" ref="H211:H246" si="15">G211*1.19</f>
        <v>9452.2175999999999</v>
      </c>
      <c r="I211" s="281">
        <f t="shared" si="14"/>
        <v>203.18662509336883</v>
      </c>
    </row>
    <row r="212" spans="2:9" x14ac:dyDescent="0.2">
      <c r="B212" s="69">
        <v>172</v>
      </c>
      <c r="C212" s="271" t="s">
        <v>110</v>
      </c>
      <c r="D212" s="37" t="s">
        <v>11</v>
      </c>
      <c r="E212" s="87">
        <v>2</v>
      </c>
      <c r="F212" s="29">
        <v>196.56</v>
      </c>
      <c r="G212" s="110">
        <v>393.12</v>
      </c>
      <c r="H212" s="185">
        <f t="shared" si="15"/>
        <v>467.81279999999998</v>
      </c>
      <c r="I212" s="281">
        <f t="shared" si="14"/>
        <v>10.05619083583932</v>
      </c>
    </row>
    <row r="213" spans="2:9" x14ac:dyDescent="0.2">
      <c r="B213" s="69">
        <v>173</v>
      </c>
      <c r="C213" s="271" t="s">
        <v>111</v>
      </c>
      <c r="D213" s="37" t="s">
        <v>11</v>
      </c>
      <c r="E213" s="87">
        <v>2</v>
      </c>
      <c r="F213" s="29">
        <v>388.08</v>
      </c>
      <c r="G213" s="110">
        <v>776.16</v>
      </c>
      <c r="H213" s="185">
        <f t="shared" si="15"/>
        <v>923.6303999999999</v>
      </c>
      <c r="I213" s="281">
        <f t="shared" si="14"/>
        <v>19.854530624605836</v>
      </c>
    </row>
    <row r="214" spans="2:9" x14ac:dyDescent="0.2">
      <c r="B214" s="69">
        <v>174</v>
      </c>
      <c r="C214" s="271" t="s">
        <v>121</v>
      </c>
      <c r="D214" s="37" t="s">
        <v>113</v>
      </c>
      <c r="E214" s="87">
        <v>6</v>
      </c>
      <c r="F214" s="29">
        <v>1570.66</v>
      </c>
      <c r="G214" s="110">
        <v>9423.9600000000009</v>
      </c>
      <c r="H214" s="185">
        <f t="shared" si="15"/>
        <v>11214.512400000001</v>
      </c>
      <c r="I214" s="281">
        <f t="shared" si="14"/>
        <v>241.06924142581485</v>
      </c>
    </row>
    <row r="215" spans="2:9" ht="25.5" x14ac:dyDescent="0.2">
      <c r="B215" s="69">
        <v>175</v>
      </c>
      <c r="C215" s="271" t="s">
        <v>122</v>
      </c>
      <c r="D215" s="37" t="s">
        <v>113</v>
      </c>
      <c r="E215" s="87">
        <v>4</v>
      </c>
      <c r="F215" s="29">
        <v>1587.6</v>
      </c>
      <c r="G215" s="110">
        <v>6350.4</v>
      </c>
      <c r="H215" s="185">
        <f t="shared" si="15"/>
        <v>7556.9759999999997</v>
      </c>
      <c r="I215" s="281">
        <f t="shared" si="14"/>
        <v>162.44615965586596</v>
      </c>
    </row>
    <row r="216" spans="2:9" x14ac:dyDescent="0.2">
      <c r="B216" s="69">
        <v>176</v>
      </c>
      <c r="C216" s="271" t="s">
        <v>80</v>
      </c>
      <c r="D216" s="37" t="s">
        <v>113</v>
      </c>
      <c r="E216" s="87">
        <v>1</v>
      </c>
      <c r="F216" s="29">
        <v>5024.88</v>
      </c>
      <c r="G216" s="110">
        <v>5024.88</v>
      </c>
      <c r="H216" s="185">
        <f t="shared" si="15"/>
        <v>5979.6071999999995</v>
      </c>
      <c r="I216" s="281">
        <f t="shared" si="14"/>
        <v>128.53874696579231</v>
      </c>
    </row>
    <row r="217" spans="2:9" x14ac:dyDescent="0.2">
      <c r="B217" s="66"/>
      <c r="C217" s="284" t="s">
        <v>123</v>
      </c>
      <c r="D217" s="88"/>
      <c r="E217" s="89"/>
      <c r="F217" s="32"/>
      <c r="G217" s="111"/>
      <c r="H217" s="221"/>
      <c r="I217" s="286"/>
    </row>
    <row r="218" spans="2:9" x14ac:dyDescent="0.2">
      <c r="B218" s="69">
        <v>177</v>
      </c>
      <c r="C218" s="271" t="s">
        <v>124</v>
      </c>
      <c r="D218" s="37" t="s">
        <v>11</v>
      </c>
      <c r="E218" s="87">
        <v>3</v>
      </c>
      <c r="F218" s="29">
        <v>1512</v>
      </c>
      <c r="G218" s="110">
        <v>4536</v>
      </c>
      <c r="H218" s="185">
        <f t="shared" si="15"/>
        <v>5397.84</v>
      </c>
      <c r="I218" s="281">
        <f t="shared" si="14"/>
        <v>116.0329711827614</v>
      </c>
    </row>
    <row r="219" spans="2:9" x14ac:dyDescent="0.2">
      <c r="B219" s="69">
        <v>178</v>
      </c>
      <c r="C219" s="271" t="s">
        <v>125</v>
      </c>
      <c r="D219" s="37" t="s">
        <v>11</v>
      </c>
      <c r="E219" s="87">
        <v>3</v>
      </c>
      <c r="F219" s="29">
        <v>841.68</v>
      </c>
      <c r="G219" s="110">
        <v>2525.04</v>
      </c>
      <c r="H219" s="185">
        <f t="shared" si="15"/>
        <v>3004.7975999999999</v>
      </c>
      <c r="I219" s="281">
        <f t="shared" si="14"/>
        <v>64.591687291737173</v>
      </c>
    </row>
    <row r="220" spans="2:9" x14ac:dyDescent="0.2">
      <c r="B220" s="69">
        <v>179</v>
      </c>
      <c r="C220" s="271" t="s">
        <v>126</v>
      </c>
      <c r="D220" s="37" t="s">
        <v>11</v>
      </c>
      <c r="E220" s="87">
        <v>3</v>
      </c>
      <c r="F220" s="29">
        <v>5559.12</v>
      </c>
      <c r="G220" s="110">
        <v>16677.36</v>
      </c>
      <c r="H220" s="185">
        <f t="shared" si="15"/>
        <v>19846.058399999998</v>
      </c>
      <c r="I220" s="281">
        <f t="shared" si="14"/>
        <v>426.61455738195269</v>
      </c>
    </row>
    <row r="221" spans="2:9" x14ac:dyDescent="0.2">
      <c r="B221" s="69">
        <v>180</v>
      </c>
      <c r="C221" s="271" t="s">
        <v>127</v>
      </c>
      <c r="D221" s="37" t="s">
        <v>11</v>
      </c>
      <c r="E221" s="87">
        <v>3</v>
      </c>
      <c r="F221" s="29">
        <v>1043.28</v>
      </c>
      <c r="G221" s="110">
        <v>3129.84</v>
      </c>
      <c r="H221" s="185">
        <f t="shared" si="15"/>
        <v>3724.5095999999999</v>
      </c>
      <c r="I221" s="281">
        <f t="shared" si="14"/>
        <v>80.062750116105363</v>
      </c>
    </row>
    <row r="222" spans="2:9" x14ac:dyDescent="0.2">
      <c r="B222" s="69">
        <v>181</v>
      </c>
      <c r="C222" s="271" t="s">
        <v>107</v>
      </c>
      <c r="D222" s="37" t="s">
        <v>108</v>
      </c>
      <c r="E222" s="87">
        <v>300</v>
      </c>
      <c r="F222" s="29">
        <v>5.04</v>
      </c>
      <c r="G222" s="110">
        <v>1512</v>
      </c>
      <c r="H222" s="185">
        <f t="shared" si="15"/>
        <v>1799.28</v>
      </c>
      <c r="I222" s="281">
        <f t="shared" ref="I222:I246" si="16">H222/48382917.93*1040048.19</f>
        <v>38.677657060920467</v>
      </c>
    </row>
    <row r="223" spans="2:9" x14ac:dyDescent="0.2">
      <c r="B223" s="69">
        <v>182</v>
      </c>
      <c r="C223" s="271" t="s">
        <v>128</v>
      </c>
      <c r="D223" s="37" t="s">
        <v>11</v>
      </c>
      <c r="E223" s="87">
        <v>6</v>
      </c>
      <c r="F223" s="29">
        <v>146.16</v>
      </c>
      <c r="G223" s="110">
        <v>876.96</v>
      </c>
      <c r="H223" s="185">
        <f t="shared" si="15"/>
        <v>1043.5824</v>
      </c>
      <c r="I223" s="281">
        <f t="shared" si="16"/>
        <v>22.43304109533387</v>
      </c>
    </row>
    <row r="224" spans="2:9" ht="25.5" x14ac:dyDescent="0.2">
      <c r="B224" s="69">
        <v>183</v>
      </c>
      <c r="C224" s="271" t="s">
        <v>129</v>
      </c>
      <c r="D224" s="37" t="s">
        <v>11</v>
      </c>
      <c r="E224" s="87">
        <v>3</v>
      </c>
      <c r="F224" s="29">
        <v>23814</v>
      </c>
      <c r="G224" s="110">
        <v>71442</v>
      </c>
      <c r="H224" s="185">
        <f t="shared" si="15"/>
        <v>85015.98</v>
      </c>
      <c r="I224" s="281">
        <f t="shared" si="16"/>
        <v>1827.519296128492</v>
      </c>
    </row>
    <row r="225" spans="2:9" x14ac:dyDescent="0.2">
      <c r="B225" s="69">
        <v>184</v>
      </c>
      <c r="C225" s="271" t="s">
        <v>130</v>
      </c>
      <c r="D225" s="37" t="s">
        <v>113</v>
      </c>
      <c r="E225" s="87">
        <v>9</v>
      </c>
      <c r="F225" s="29">
        <v>25.2</v>
      </c>
      <c r="G225" s="110">
        <v>226.79999999999998</v>
      </c>
      <c r="H225" s="185">
        <f t="shared" si="15"/>
        <v>269.892</v>
      </c>
      <c r="I225" s="281">
        <f t="shared" si="16"/>
        <v>5.8016485591380702</v>
      </c>
    </row>
    <row r="226" spans="2:9" ht="25.5" x14ac:dyDescent="0.2">
      <c r="B226" s="69">
        <v>185</v>
      </c>
      <c r="C226" s="271" t="s">
        <v>131</v>
      </c>
      <c r="D226" s="37" t="s">
        <v>113</v>
      </c>
      <c r="E226" s="87">
        <v>6</v>
      </c>
      <c r="F226" s="29">
        <v>1209.5999999999999</v>
      </c>
      <c r="G226" s="110">
        <v>7257.5999999999995</v>
      </c>
      <c r="H226" s="185">
        <f t="shared" si="15"/>
        <v>8636.5439999999999</v>
      </c>
      <c r="I226" s="281">
        <f t="shared" si="16"/>
        <v>185.65275389241825</v>
      </c>
    </row>
    <row r="227" spans="2:9" ht="25.5" x14ac:dyDescent="0.2">
      <c r="B227" s="69">
        <v>186</v>
      </c>
      <c r="C227" s="271" t="s">
        <v>132</v>
      </c>
      <c r="D227" s="37" t="s">
        <v>113</v>
      </c>
      <c r="E227" s="87">
        <v>9</v>
      </c>
      <c r="F227" s="29">
        <v>1159.2</v>
      </c>
      <c r="G227" s="110">
        <v>10432.800000000001</v>
      </c>
      <c r="H227" s="185">
        <f t="shared" si="15"/>
        <v>12415.032000000001</v>
      </c>
      <c r="I227" s="281">
        <f t="shared" si="16"/>
        <v>266.87583372035124</v>
      </c>
    </row>
    <row r="228" spans="2:9" x14ac:dyDescent="0.2">
      <c r="B228" s="69">
        <v>187</v>
      </c>
      <c r="C228" s="271" t="s">
        <v>80</v>
      </c>
      <c r="D228" s="37" t="s">
        <v>11</v>
      </c>
      <c r="E228" s="87">
        <v>3</v>
      </c>
      <c r="F228" s="29">
        <v>5024.88</v>
      </c>
      <c r="G228" s="110">
        <v>15074.64</v>
      </c>
      <c r="H228" s="185">
        <f t="shared" si="15"/>
        <v>17938.821599999999</v>
      </c>
      <c r="I228" s="281">
        <f t="shared" si="16"/>
        <v>385.61624089737705</v>
      </c>
    </row>
    <row r="229" spans="2:9" x14ac:dyDescent="0.2">
      <c r="B229" s="66"/>
      <c r="C229" s="284" t="s">
        <v>133</v>
      </c>
      <c r="D229" s="88"/>
      <c r="E229" s="89"/>
      <c r="F229" s="32"/>
      <c r="G229" s="111"/>
      <c r="H229" s="221"/>
      <c r="I229" s="286"/>
    </row>
    <row r="230" spans="2:9" x14ac:dyDescent="0.2">
      <c r="B230" s="69">
        <v>188</v>
      </c>
      <c r="C230" s="271" t="s">
        <v>134</v>
      </c>
      <c r="D230" s="37" t="s">
        <v>11</v>
      </c>
      <c r="E230" s="87">
        <v>18</v>
      </c>
      <c r="F230" s="29">
        <v>559.44000000000005</v>
      </c>
      <c r="G230" s="110">
        <v>10069.920000000002</v>
      </c>
      <c r="H230" s="185">
        <f t="shared" si="15"/>
        <v>11983.204800000001</v>
      </c>
      <c r="I230" s="281">
        <f t="shared" si="16"/>
        <v>257.59319602573032</v>
      </c>
    </row>
    <row r="231" spans="2:9" x14ac:dyDescent="0.2">
      <c r="B231" s="69">
        <v>189</v>
      </c>
      <c r="C231" s="271" t="s">
        <v>135</v>
      </c>
      <c r="D231" s="37" t="s">
        <v>11</v>
      </c>
      <c r="E231" s="87">
        <v>16</v>
      </c>
      <c r="F231" s="29">
        <v>257.04000000000002</v>
      </c>
      <c r="G231" s="110">
        <v>4112.6400000000003</v>
      </c>
      <c r="H231" s="185">
        <f t="shared" si="15"/>
        <v>4894.0416000000005</v>
      </c>
      <c r="I231" s="281">
        <f t="shared" si="16"/>
        <v>105.20322720570367</v>
      </c>
    </row>
    <row r="232" spans="2:9" x14ac:dyDescent="0.2">
      <c r="B232" s="69">
        <v>190</v>
      </c>
      <c r="C232" s="271" t="s">
        <v>136</v>
      </c>
      <c r="D232" s="37" t="s">
        <v>11</v>
      </c>
      <c r="E232" s="87">
        <v>100</v>
      </c>
      <c r="F232" s="29">
        <v>1023.12</v>
      </c>
      <c r="G232" s="110">
        <v>102312</v>
      </c>
      <c r="H232" s="185">
        <f t="shared" si="15"/>
        <v>121751.28</v>
      </c>
      <c r="I232" s="281">
        <f t="shared" si="16"/>
        <v>2617.1881277889515</v>
      </c>
    </row>
    <row r="233" spans="2:9" x14ac:dyDescent="0.2">
      <c r="B233" s="69">
        <v>191</v>
      </c>
      <c r="C233" s="271" t="s">
        <v>137</v>
      </c>
      <c r="D233" s="37" t="s">
        <v>11</v>
      </c>
      <c r="E233" s="87">
        <v>30</v>
      </c>
      <c r="F233" s="29">
        <v>267.12</v>
      </c>
      <c r="G233" s="110">
        <v>8013.6</v>
      </c>
      <c r="H233" s="185">
        <f t="shared" si="15"/>
        <v>9536.1839999999993</v>
      </c>
      <c r="I233" s="281">
        <f t="shared" si="16"/>
        <v>204.99158242287845</v>
      </c>
    </row>
    <row r="234" spans="2:9" x14ac:dyDescent="0.2">
      <c r="B234" s="69">
        <v>192</v>
      </c>
      <c r="C234" s="271" t="s">
        <v>138</v>
      </c>
      <c r="D234" s="37" t="s">
        <v>11</v>
      </c>
      <c r="E234" s="87">
        <v>3</v>
      </c>
      <c r="F234" s="29">
        <v>7534.8</v>
      </c>
      <c r="G234" s="110">
        <v>22604.400000000001</v>
      </c>
      <c r="H234" s="185">
        <f t="shared" si="15"/>
        <v>26899.236000000001</v>
      </c>
      <c r="I234" s="281">
        <f t="shared" si="16"/>
        <v>578.2309730607609</v>
      </c>
    </row>
    <row r="235" spans="2:9" x14ac:dyDescent="0.2">
      <c r="B235" s="69">
        <v>193</v>
      </c>
      <c r="C235" s="271" t="s">
        <v>139</v>
      </c>
      <c r="D235" s="37" t="s">
        <v>113</v>
      </c>
      <c r="E235" s="87">
        <v>2</v>
      </c>
      <c r="F235" s="29">
        <v>136.08000000000001</v>
      </c>
      <c r="G235" s="110">
        <v>272.16000000000003</v>
      </c>
      <c r="H235" s="185">
        <f t="shared" si="15"/>
        <v>323.87040000000002</v>
      </c>
      <c r="I235" s="281">
        <f t="shared" si="16"/>
        <v>6.9619782709656848</v>
      </c>
    </row>
    <row r="236" spans="2:9" x14ac:dyDescent="0.2">
      <c r="B236" s="69">
        <v>194</v>
      </c>
      <c r="C236" s="271" t="s">
        <v>140</v>
      </c>
      <c r="D236" s="37" t="s">
        <v>11</v>
      </c>
      <c r="E236" s="87">
        <v>4</v>
      </c>
      <c r="F236" s="29">
        <v>932.4</v>
      </c>
      <c r="G236" s="110">
        <v>3729.6</v>
      </c>
      <c r="H236" s="185">
        <f t="shared" si="15"/>
        <v>4438.2239999999993</v>
      </c>
      <c r="I236" s="281">
        <f t="shared" si="16"/>
        <v>95.404887416937129</v>
      </c>
    </row>
    <row r="237" spans="2:9" x14ac:dyDescent="0.2">
      <c r="B237" s="69">
        <v>195</v>
      </c>
      <c r="C237" s="271" t="s">
        <v>141</v>
      </c>
      <c r="D237" s="37" t="s">
        <v>11</v>
      </c>
      <c r="E237" s="87">
        <v>1</v>
      </c>
      <c r="F237" s="29">
        <v>6002.64</v>
      </c>
      <c r="G237" s="110">
        <v>6002.64</v>
      </c>
      <c r="H237" s="185">
        <f t="shared" si="15"/>
        <v>7143.1415999999999</v>
      </c>
      <c r="I237" s="281">
        <f t="shared" si="16"/>
        <v>153.55029853185425</v>
      </c>
    </row>
    <row r="238" spans="2:9" ht="25.5" x14ac:dyDescent="0.2">
      <c r="B238" s="69">
        <v>196</v>
      </c>
      <c r="C238" s="271" t="s">
        <v>142</v>
      </c>
      <c r="D238" s="37" t="s">
        <v>113</v>
      </c>
      <c r="E238" s="87">
        <v>3</v>
      </c>
      <c r="F238" s="29">
        <v>3774.96</v>
      </c>
      <c r="G238" s="110">
        <v>11324.880000000001</v>
      </c>
      <c r="H238" s="185">
        <f t="shared" si="15"/>
        <v>13476.6072</v>
      </c>
      <c r="I238" s="281">
        <f t="shared" si="16"/>
        <v>289.69565138629429</v>
      </c>
    </row>
    <row r="239" spans="2:9" x14ac:dyDescent="0.2">
      <c r="B239" s="69">
        <v>197</v>
      </c>
      <c r="C239" s="271" t="s">
        <v>143</v>
      </c>
      <c r="D239" s="37" t="s">
        <v>11</v>
      </c>
      <c r="E239" s="87">
        <v>15</v>
      </c>
      <c r="F239" s="29">
        <v>25.2</v>
      </c>
      <c r="G239" s="110">
        <v>378</v>
      </c>
      <c r="H239" s="185">
        <f t="shared" si="15"/>
        <v>449.82</v>
      </c>
      <c r="I239" s="281">
        <f t="shared" si="16"/>
        <v>9.6694142652301167</v>
      </c>
    </row>
    <row r="240" spans="2:9" x14ac:dyDescent="0.2">
      <c r="B240" s="69">
        <v>198</v>
      </c>
      <c r="C240" s="271" t="s">
        <v>144</v>
      </c>
      <c r="D240" s="37" t="s">
        <v>11</v>
      </c>
      <c r="E240" s="87">
        <v>2</v>
      </c>
      <c r="F240" s="29">
        <v>5317.2</v>
      </c>
      <c r="G240" s="110">
        <v>10634.4</v>
      </c>
      <c r="H240" s="185">
        <f t="shared" si="15"/>
        <v>12654.936</v>
      </c>
      <c r="I240" s="281">
        <f t="shared" si="16"/>
        <v>272.03285466180728</v>
      </c>
    </row>
    <row r="241" spans="2:9" x14ac:dyDescent="0.2">
      <c r="B241" s="69">
        <v>199</v>
      </c>
      <c r="C241" s="271" t="s">
        <v>145</v>
      </c>
      <c r="D241" s="37" t="s">
        <v>11</v>
      </c>
      <c r="E241" s="87">
        <v>1</v>
      </c>
      <c r="F241" s="29">
        <v>15926.4</v>
      </c>
      <c r="G241" s="110">
        <v>15926.4</v>
      </c>
      <c r="H241" s="185">
        <f t="shared" si="15"/>
        <v>18952.415999999997</v>
      </c>
      <c r="I241" s="281">
        <f t="shared" si="16"/>
        <v>407.40465437502883</v>
      </c>
    </row>
    <row r="242" spans="2:9" x14ac:dyDescent="0.2">
      <c r="B242" s="69">
        <v>200</v>
      </c>
      <c r="C242" s="308" t="s">
        <v>199</v>
      </c>
      <c r="D242" s="37" t="s">
        <v>11</v>
      </c>
      <c r="E242" s="87">
        <v>1</v>
      </c>
      <c r="F242" s="29">
        <v>21006.720000000001</v>
      </c>
      <c r="G242" s="110">
        <v>21006.720000000001</v>
      </c>
      <c r="H242" s="185">
        <f t="shared" si="15"/>
        <v>24997.996800000001</v>
      </c>
      <c r="I242" s="281">
        <f t="shared" si="16"/>
        <v>537.36158209972166</v>
      </c>
    </row>
    <row r="243" spans="2:9" x14ac:dyDescent="0.2">
      <c r="B243" s="54"/>
      <c r="C243" s="309" t="s">
        <v>190</v>
      </c>
      <c r="D243" s="86"/>
      <c r="E243" s="72"/>
      <c r="F243" s="50"/>
      <c r="G243" s="112"/>
      <c r="H243" s="221"/>
      <c r="I243" s="286"/>
    </row>
    <row r="244" spans="2:9" x14ac:dyDescent="0.2">
      <c r="B244" s="70">
        <v>201</v>
      </c>
      <c r="C244" s="308" t="s">
        <v>191</v>
      </c>
      <c r="D244" s="21" t="s">
        <v>12</v>
      </c>
      <c r="E244" s="12">
        <v>2</v>
      </c>
      <c r="F244" s="29">
        <v>9578.75</v>
      </c>
      <c r="G244" s="110">
        <v>19157.5</v>
      </c>
      <c r="H244" s="185">
        <f t="shared" si="15"/>
        <v>22797.424999999999</v>
      </c>
      <c r="I244" s="281">
        <f t="shared" si="16"/>
        <v>490.05768197393104</v>
      </c>
    </row>
    <row r="245" spans="2:9" x14ac:dyDescent="0.2">
      <c r="B245" s="70">
        <v>202</v>
      </c>
      <c r="C245" s="308" t="s">
        <v>193</v>
      </c>
      <c r="D245" s="21" t="s">
        <v>12</v>
      </c>
      <c r="E245" s="12">
        <v>4</v>
      </c>
      <c r="F245" s="29">
        <v>227.95</v>
      </c>
      <c r="G245" s="110">
        <v>911.8</v>
      </c>
      <c r="H245" s="185">
        <f t="shared" si="15"/>
        <v>1085.0419999999999</v>
      </c>
      <c r="I245" s="281">
        <f t="shared" si="16"/>
        <v>23.324264357240263</v>
      </c>
    </row>
    <row r="246" spans="2:9" x14ac:dyDescent="0.2">
      <c r="B246" s="70">
        <v>203</v>
      </c>
      <c r="C246" s="308" t="s">
        <v>192</v>
      </c>
      <c r="D246" s="21" t="s">
        <v>12</v>
      </c>
      <c r="E246" s="12">
        <v>1</v>
      </c>
      <c r="F246" s="29">
        <v>6208</v>
      </c>
      <c r="G246" s="110">
        <v>6208</v>
      </c>
      <c r="H246" s="185">
        <f t="shared" si="15"/>
        <v>7387.5199999999995</v>
      </c>
      <c r="I246" s="281">
        <f t="shared" si="16"/>
        <v>158.80350200674221</v>
      </c>
    </row>
    <row r="247" spans="2:9" x14ac:dyDescent="0.2">
      <c r="B247" s="18"/>
      <c r="C247" s="315" t="s">
        <v>196</v>
      </c>
      <c r="D247" s="209"/>
      <c r="E247" s="210"/>
      <c r="F247" s="211"/>
      <c r="G247" s="212">
        <f>G6+G12+G15+G16+G17+G18+G19+G33+G43+G75+G82+G87+G90+G141+G147</f>
        <v>40604974.086108007</v>
      </c>
      <c r="H247" s="212">
        <f>H6+H12+H15+H16+H17+H18+H19+H33+H43+H75+H82+H87+H90+H141+H147</f>
        <v>48382917.933368519</v>
      </c>
      <c r="I247" s="213">
        <f>I6+I12+I15+I16+I17+I18+I19+I33+I43+I75+I82+I87+I90+I141+I147</f>
        <v>1040048.1900724098</v>
      </c>
    </row>
    <row r="248" spans="2:9" x14ac:dyDescent="0.2">
      <c r="B248" s="173"/>
      <c r="C248" s="174"/>
      <c r="D248" s="173"/>
      <c r="E248" s="175"/>
      <c r="F248" s="176"/>
      <c r="G248" s="177"/>
      <c r="H248" s="177"/>
    </row>
    <row r="249" spans="2:9" x14ac:dyDescent="0.2">
      <c r="B249" t="s">
        <v>249</v>
      </c>
      <c r="F249" s="118"/>
      <c r="G249" s="126" t="s">
        <v>250</v>
      </c>
      <c r="H249" s="117" t="s">
        <v>251</v>
      </c>
    </row>
    <row r="250" spans="2:9" x14ac:dyDescent="0.2">
      <c r="C250" s="117" t="s">
        <v>252</v>
      </c>
      <c r="E250" s="118"/>
      <c r="G250" s="127" t="s">
        <v>253</v>
      </c>
      <c r="H250" s="128" t="s">
        <v>254</v>
      </c>
    </row>
    <row r="251" spans="2:9" x14ac:dyDescent="0.2">
      <c r="E251" s="118"/>
      <c r="G251" s="118"/>
    </row>
    <row r="253" spans="2:9" x14ac:dyDescent="0.2">
      <c r="G253" s="319" t="s">
        <v>255</v>
      </c>
      <c r="H253" s="319"/>
    </row>
  </sheetData>
  <mergeCells count="16">
    <mergeCell ref="I54:I66"/>
    <mergeCell ref="I76:I81"/>
    <mergeCell ref="B2:H2"/>
    <mergeCell ref="G253:H253"/>
    <mergeCell ref="B54:B66"/>
    <mergeCell ref="D54:D66"/>
    <mergeCell ref="E54:E66"/>
    <mergeCell ref="F54:F66"/>
    <mergeCell ref="G54:G66"/>
    <mergeCell ref="H54:H66"/>
    <mergeCell ref="B76:B81"/>
    <mergeCell ref="D76:D81"/>
    <mergeCell ref="E76:E81"/>
    <mergeCell ref="F76:F81"/>
    <mergeCell ref="G76:G81"/>
    <mergeCell ref="H76:H8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35"/>
  <sheetViews>
    <sheetView tabSelected="1" topLeftCell="A208" workbookViewId="0">
      <selection activeCell="A200" sqref="A200:J226"/>
    </sheetView>
  </sheetViews>
  <sheetFormatPr defaultRowHeight="12.75" x14ac:dyDescent="0.2"/>
  <cols>
    <col min="1" max="1" width="4.28515625" customWidth="1"/>
    <col min="2" max="2" width="4.7109375" customWidth="1"/>
    <col min="3" max="3" width="46.7109375" customWidth="1"/>
    <col min="4" max="4" width="4.85546875" customWidth="1"/>
    <col min="5" max="5" width="10.140625" customWidth="1"/>
    <col min="6" max="6" width="11.85546875" customWidth="1"/>
    <col min="7" max="7" width="10.7109375" customWidth="1"/>
    <col min="8" max="8" width="14.140625" customWidth="1"/>
    <col min="9" max="9" width="11.42578125" customWidth="1"/>
    <col min="10" max="10" width="16.28515625" customWidth="1"/>
  </cols>
  <sheetData>
    <row r="3" spans="2:10" x14ac:dyDescent="0.2">
      <c r="C3" s="316" t="s">
        <v>312</v>
      </c>
    </row>
    <row r="4" spans="2:10" ht="51.75" customHeight="1" x14ac:dyDescent="0.2">
      <c r="B4" s="317" t="s">
        <v>311</v>
      </c>
      <c r="C4" s="317"/>
      <c r="D4" s="317"/>
      <c r="E4" s="317"/>
      <c r="F4" s="317"/>
      <c r="G4" s="317"/>
      <c r="H4" s="317"/>
      <c r="I4" s="103"/>
    </row>
    <row r="5" spans="2:10" ht="55.5" hidden="1" customHeight="1" x14ac:dyDescent="0.2">
      <c r="B5" s="101"/>
      <c r="C5" s="101"/>
      <c r="D5" s="101"/>
      <c r="E5" s="101"/>
      <c r="F5" s="101"/>
      <c r="G5" s="101"/>
      <c r="H5" s="101"/>
      <c r="I5" s="101"/>
    </row>
    <row r="6" spans="2:10" ht="16.5" customHeight="1" x14ac:dyDescent="0.2">
      <c r="B6" s="182"/>
      <c r="C6" s="182"/>
      <c r="D6" s="182"/>
      <c r="E6" s="182"/>
      <c r="F6" s="182"/>
      <c r="G6" s="182"/>
      <c r="H6" s="182"/>
      <c r="I6" s="182"/>
    </row>
    <row r="7" spans="2:10" ht="38.25" x14ac:dyDescent="0.2">
      <c r="B7" s="262" t="s">
        <v>243</v>
      </c>
      <c r="C7" s="264" t="s">
        <v>244</v>
      </c>
      <c r="D7" s="264" t="s">
        <v>9</v>
      </c>
      <c r="E7" s="264" t="s">
        <v>245</v>
      </c>
      <c r="F7" s="264" t="s">
        <v>246</v>
      </c>
      <c r="G7" s="264" t="s">
        <v>247</v>
      </c>
      <c r="H7" s="263" t="s">
        <v>282</v>
      </c>
      <c r="I7" s="143" t="s">
        <v>259</v>
      </c>
      <c r="J7" s="144" t="s">
        <v>260</v>
      </c>
    </row>
    <row r="8" spans="2:10" x14ac:dyDescent="0.2">
      <c r="B8" s="146"/>
      <c r="C8" s="237" t="s">
        <v>303</v>
      </c>
      <c r="D8" s="238"/>
      <c r="E8" s="239"/>
      <c r="F8" s="240"/>
      <c r="G8" s="241"/>
      <c r="H8" s="242"/>
      <c r="I8" s="235"/>
      <c r="J8" s="235"/>
    </row>
    <row r="9" spans="2:10" x14ac:dyDescent="0.2">
      <c r="B9" s="145"/>
      <c r="C9" s="232" t="s">
        <v>233</v>
      </c>
      <c r="D9" s="233"/>
      <c r="E9" s="234"/>
      <c r="F9" s="242"/>
      <c r="G9" s="231"/>
      <c r="H9" s="231"/>
      <c r="I9" s="235"/>
      <c r="J9" s="235"/>
    </row>
    <row r="10" spans="2:10" x14ac:dyDescent="0.2">
      <c r="B10" s="63">
        <v>1</v>
      </c>
      <c r="C10" s="10" t="s">
        <v>6</v>
      </c>
      <c r="D10" s="63" t="s">
        <v>12</v>
      </c>
      <c r="E10" s="73">
        <v>2</v>
      </c>
      <c r="F10" s="27">
        <v>13003.2</v>
      </c>
      <c r="G10" s="105">
        <v>26006.400000000001</v>
      </c>
      <c r="H10" s="236">
        <f>'pe buc pe contr'!G34+'rep ISC'!H34+'rep avz+AT'!I34</f>
        <v>31748.275020615027</v>
      </c>
      <c r="I10" s="167" t="s">
        <v>262</v>
      </c>
      <c r="J10" s="167" t="s">
        <v>264</v>
      </c>
    </row>
    <row r="11" spans="2:10" ht="27" customHeight="1" x14ac:dyDescent="0.2">
      <c r="B11" s="63">
        <v>2</v>
      </c>
      <c r="C11" s="272" t="s">
        <v>7</v>
      </c>
      <c r="D11" s="63" t="s">
        <v>12</v>
      </c>
      <c r="E11" s="73">
        <v>1</v>
      </c>
      <c r="F11" s="27">
        <v>226.8</v>
      </c>
      <c r="G11" s="105">
        <v>226.8</v>
      </c>
      <c r="H11" s="236">
        <f>'pe buc pe contr'!G35+'rep ISC'!H35+'rep avz+AT'!I35</f>
        <v>276.87449145885194</v>
      </c>
      <c r="I11" s="167" t="s">
        <v>262</v>
      </c>
      <c r="J11" s="167" t="s">
        <v>264</v>
      </c>
    </row>
    <row r="12" spans="2:10" x14ac:dyDescent="0.2">
      <c r="B12" s="63">
        <v>3</v>
      </c>
      <c r="C12" s="10" t="s">
        <v>8</v>
      </c>
      <c r="D12" s="63" t="s">
        <v>12</v>
      </c>
      <c r="E12" s="73">
        <v>1</v>
      </c>
      <c r="F12" s="27">
        <v>3225.6</v>
      </c>
      <c r="G12" s="105">
        <v>3225.6</v>
      </c>
      <c r="H12" s="236">
        <f>'pe buc pe contr'!G36+'rep ISC'!H36+'rep avz+AT'!I36</f>
        <v>3937.7705451925613</v>
      </c>
      <c r="I12" s="167" t="s">
        <v>262</v>
      </c>
      <c r="J12" s="167" t="s">
        <v>264</v>
      </c>
    </row>
    <row r="13" spans="2:10" x14ac:dyDescent="0.2">
      <c r="B13" s="63">
        <v>4</v>
      </c>
      <c r="C13" s="10" t="s">
        <v>2</v>
      </c>
      <c r="D13" s="63" t="s">
        <v>12</v>
      </c>
      <c r="E13" s="73">
        <v>1</v>
      </c>
      <c r="F13" s="27">
        <v>19958.400000000001</v>
      </c>
      <c r="G13" s="105">
        <v>19958.400000000001</v>
      </c>
      <c r="H13" s="236">
        <f>'pe buc pe contr'!G37+'rep ISC'!H37+'rep avz+AT'!I37</f>
        <v>24364.95524837897</v>
      </c>
      <c r="I13" s="167" t="s">
        <v>262</v>
      </c>
      <c r="J13" s="167" t="s">
        <v>264</v>
      </c>
    </row>
    <row r="14" spans="2:10" ht="25.5" x14ac:dyDescent="0.2">
      <c r="B14" s="63">
        <v>5</v>
      </c>
      <c r="C14" s="10" t="s">
        <v>13</v>
      </c>
      <c r="D14" s="63" t="s">
        <v>12</v>
      </c>
      <c r="E14" s="73">
        <v>1</v>
      </c>
      <c r="F14" s="27">
        <v>2368.8000000000002</v>
      </c>
      <c r="G14" s="105">
        <v>2368.8000000000002</v>
      </c>
      <c r="H14" s="236">
        <f>'pe buc pe contr'!G38+'rep ISC'!H38+'rep avz+AT'!I38</f>
        <v>2891.8002441257872</v>
      </c>
      <c r="I14" s="167" t="s">
        <v>262</v>
      </c>
      <c r="J14" s="167" t="s">
        <v>264</v>
      </c>
    </row>
    <row r="15" spans="2:10" x14ac:dyDescent="0.2">
      <c r="B15" s="63">
        <v>6</v>
      </c>
      <c r="C15" s="10" t="s">
        <v>14</v>
      </c>
      <c r="D15" s="63" t="s">
        <v>12</v>
      </c>
      <c r="E15" s="73">
        <v>2</v>
      </c>
      <c r="F15" s="27">
        <v>3225.6</v>
      </c>
      <c r="G15" s="105">
        <v>6451.2</v>
      </c>
      <c r="H15" s="236">
        <f>'pe buc pe contr'!G39+'rep ISC'!H39+'rep avz+AT'!I39</f>
        <v>7875.5410903851225</v>
      </c>
      <c r="I15" s="167" t="s">
        <v>262</v>
      </c>
      <c r="J15" s="167" t="s">
        <v>264</v>
      </c>
    </row>
    <row r="16" spans="2:10" x14ac:dyDescent="0.2">
      <c r="B16" s="63">
        <v>7</v>
      </c>
      <c r="C16" s="10" t="s">
        <v>3</v>
      </c>
      <c r="D16" s="63" t="s">
        <v>12</v>
      </c>
      <c r="E16" s="73">
        <v>1</v>
      </c>
      <c r="F16" s="27">
        <v>60641.78</v>
      </c>
      <c r="G16" s="105">
        <v>60641.78</v>
      </c>
      <c r="H16" s="236">
        <f>'pe buc pe contr'!G40+'rep ISC'!H40+'rep avz+AT'!I40</f>
        <v>74030.696643119823</v>
      </c>
      <c r="I16" s="167" t="s">
        <v>262</v>
      </c>
      <c r="J16" s="167" t="s">
        <v>264</v>
      </c>
    </row>
    <row r="17" spans="2:10" ht="25.5" x14ac:dyDescent="0.2">
      <c r="B17" s="63">
        <v>8</v>
      </c>
      <c r="C17" s="272" t="s">
        <v>4</v>
      </c>
      <c r="D17" s="63" t="s">
        <v>12</v>
      </c>
      <c r="E17" s="73">
        <v>1</v>
      </c>
      <c r="F17" s="27">
        <v>727.27</v>
      </c>
      <c r="G17" s="105">
        <v>727.27</v>
      </c>
      <c r="H17" s="236">
        <f>'pe buc pe contr'!G41+'rep ISC'!H41+'rep avz+AT'!I41</f>
        <v>887.84176103738639</v>
      </c>
      <c r="I17" s="179" t="s">
        <v>267</v>
      </c>
      <c r="J17" s="179"/>
    </row>
    <row r="18" spans="2:10" x14ac:dyDescent="0.2">
      <c r="B18" s="63">
        <v>9</v>
      </c>
      <c r="C18" s="10" t="s">
        <v>5</v>
      </c>
      <c r="D18" s="63" t="s">
        <v>12</v>
      </c>
      <c r="E18" s="73">
        <v>1</v>
      </c>
      <c r="F18" s="27">
        <v>2163.8200000000002</v>
      </c>
      <c r="G18" s="105">
        <v>2163.8200000000002</v>
      </c>
      <c r="H18" s="236">
        <f>'pe buc pe contr'!G42+'rep ISC'!H42+'rep avz+AT'!I42</f>
        <v>2641.5633249933558</v>
      </c>
      <c r="I18" s="167" t="s">
        <v>262</v>
      </c>
      <c r="J18" s="167" t="s">
        <v>264</v>
      </c>
    </row>
    <row r="19" spans="2:10" x14ac:dyDescent="0.2">
      <c r="B19" s="145"/>
      <c r="C19" s="232" t="s">
        <v>234</v>
      </c>
      <c r="D19" s="243"/>
      <c r="E19" s="244"/>
      <c r="F19" s="242"/>
      <c r="G19" s="231"/>
      <c r="H19" s="231"/>
      <c r="I19" s="245"/>
      <c r="J19" s="245"/>
    </row>
    <row r="20" spans="2:10" ht="89.25" x14ac:dyDescent="0.2">
      <c r="B20" s="61">
        <v>10</v>
      </c>
      <c r="C20" s="94" t="s">
        <v>15</v>
      </c>
      <c r="D20" s="61" t="s">
        <v>66</v>
      </c>
      <c r="E20" s="75">
        <v>1</v>
      </c>
      <c r="F20" s="38">
        <v>15462.72</v>
      </c>
      <c r="G20" s="106">
        <v>15462.72</v>
      </c>
      <c r="H20" s="236">
        <f>'pe buc pe contr'!G44+'rep ISC'!H44+'rep avz+AT'!I44</f>
        <v>18876.687551016836</v>
      </c>
      <c r="I20" s="167" t="s">
        <v>262</v>
      </c>
      <c r="J20" s="167" t="s">
        <v>264</v>
      </c>
    </row>
    <row r="21" spans="2:10" ht="25.5" x14ac:dyDescent="0.2">
      <c r="B21" s="61">
        <v>11</v>
      </c>
      <c r="C21" s="9" t="s">
        <v>16</v>
      </c>
      <c r="D21" s="74" t="s">
        <v>66</v>
      </c>
      <c r="E21" s="75">
        <v>2</v>
      </c>
      <c r="F21" s="38">
        <v>7462.38</v>
      </c>
      <c r="G21" s="106">
        <v>14924.76</v>
      </c>
      <c r="H21" s="236">
        <f>'pe buc pe contr'!G45+'rep ISC'!H45+'rep avz+AT'!I45</f>
        <v>18219.952976831635</v>
      </c>
      <c r="I21" s="167" t="s">
        <v>262</v>
      </c>
      <c r="J21" s="167" t="s">
        <v>264</v>
      </c>
    </row>
    <row r="22" spans="2:10" ht="25.5" x14ac:dyDescent="0.2">
      <c r="B22" s="61">
        <v>12</v>
      </c>
      <c r="C22" s="9" t="s">
        <v>30</v>
      </c>
      <c r="D22" s="74" t="s">
        <v>66</v>
      </c>
      <c r="E22" s="75">
        <v>12</v>
      </c>
      <c r="F22" s="38">
        <v>5190.2700000000004</v>
      </c>
      <c r="G22" s="106">
        <v>62283.240000000005</v>
      </c>
      <c r="H22" s="236">
        <f>'pe buc pe contr'!G46+'rep ISC'!H46+'rep avz+AT'!I46</f>
        <v>76034.569671118283</v>
      </c>
      <c r="I22" s="167" t="s">
        <v>268</v>
      </c>
      <c r="J22" s="167" t="s">
        <v>269</v>
      </c>
    </row>
    <row r="23" spans="2:10" ht="63" customHeight="1" x14ac:dyDescent="0.2">
      <c r="B23" s="61">
        <v>13</v>
      </c>
      <c r="C23" s="9" t="s">
        <v>31</v>
      </c>
      <c r="D23" s="63" t="s">
        <v>12</v>
      </c>
      <c r="E23" s="12">
        <v>1</v>
      </c>
      <c r="F23" s="45">
        <v>7241.57</v>
      </c>
      <c r="G23" s="45">
        <v>7241.57</v>
      </c>
      <c r="H23" s="236">
        <f>'pe buc pe contr'!G47+'rep ISC'!H47+'rep avz+AT'!I47</f>
        <v>8840.4145110832378</v>
      </c>
      <c r="I23" s="167" t="s">
        <v>262</v>
      </c>
      <c r="J23" s="167" t="s">
        <v>264</v>
      </c>
    </row>
    <row r="24" spans="2:10" ht="64.5" customHeight="1" x14ac:dyDescent="0.2">
      <c r="B24" s="61">
        <v>14</v>
      </c>
      <c r="C24" s="9" t="s">
        <v>32</v>
      </c>
      <c r="D24" s="63" t="s">
        <v>12</v>
      </c>
      <c r="E24" s="12">
        <v>1</v>
      </c>
      <c r="F24" s="45">
        <v>5212.47</v>
      </c>
      <c r="G24" s="45">
        <v>5212.47</v>
      </c>
      <c r="H24" s="236">
        <f>'pe buc pe contr'!G48+'rep ISC'!H48+'rep avz+AT'!I48</f>
        <v>6363.3156106460401</v>
      </c>
      <c r="I24" s="167" t="s">
        <v>262</v>
      </c>
      <c r="J24" s="167" t="s">
        <v>264</v>
      </c>
    </row>
    <row r="25" spans="2:10" ht="63.75" customHeight="1" x14ac:dyDescent="0.2">
      <c r="B25" s="61">
        <v>15</v>
      </c>
      <c r="C25" s="9" t="s">
        <v>33</v>
      </c>
      <c r="D25" s="63" t="s">
        <v>12</v>
      </c>
      <c r="E25" s="12">
        <v>1</v>
      </c>
      <c r="F25" s="45">
        <v>5212.47</v>
      </c>
      <c r="G25" s="40">
        <v>5212.47</v>
      </c>
      <c r="H25" s="236">
        <f>'pe buc pe contr'!G49+'rep ISC'!H49+'rep avz+AT'!I49</f>
        <v>6363.3156106460401</v>
      </c>
      <c r="I25" s="167" t="s">
        <v>262</v>
      </c>
      <c r="J25" s="167" t="s">
        <v>264</v>
      </c>
    </row>
    <row r="26" spans="2:10" ht="64.5" customHeight="1" x14ac:dyDescent="0.2">
      <c r="B26" s="61">
        <v>16</v>
      </c>
      <c r="C26" s="9" t="s">
        <v>34</v>
      </c>
      <c r="D26" s="63" t="s">
        <v>12</v>
      </c>
      <c r="E26" s="12">
        <v>1</v>
      </c>
      <c r="F26" s="45">
        <v>1746.36</v>
      </c>
      <c r="G26" s="40">
        <v>1746.36</v>
      </c>
      <c r="H26" s="236">
        <f>'pe buc pe contr'!G50+'rep ISC'!H50+'rep avz+AT'!I50</f>
        <v>2131.9335842331598</v>
      </c>
      <c r="I26" s="179" t="s">
        <v>267</v>
      </c>
      <c r="J26" s="179"/>
    </row>
    <row r="27" spans="2:10" ht="76.5" x14ac:dyDescent="0.2">
      <c r="B27" s="61">
        <v>17</v>
      </c>
      <c r="C27" s="9" t="s">
        <v>35</v>
      </c>
      <c r="D27" s="63" t="s">
        <v>12</v>
      </c>
      <c r="E27" s="12">
        <v>1</v>
      </c>
      <c r="F27" s="45">
        <v>13498.53</v>
      </c>
      <c r="G27" s="40">
        <v>13498.53</v>
      </c>
      <c r="H27" s="236">
        <f>'pe buc pe contr'!G51+'rep ISC'!H51+'rep avz+AT'!I51</f>
        <v>16478.829934709247</v>
      </c>
      <c r="I27" s="167" t="s">
        <v>262</v>
      </c>
      <c r="J27" s="167" t="s">
        <v>264</v>
      </c>
    </row>
    <row r="28" spans="2:10" ht="76.5" x14ac:dyDescent="0.2">
      <c r="B28" s="61">
        <v>18</v>
      </c>
      <c r="C28" s="9" t="s">
        <v>36</v>
      </c>
      <c r="D28" s="63" t="s">
        <v>12</v>
      </c>
      <c r="E28" s="12">
        <v>1</v>
      </c>
      <c r="F28" s="45">
        <v>14050.71</v>
      </c>
      <c r="G28" s="40">
        <v>14050.71</v>
      </c>
      <c r="H28" s="236">
        <f>'pe buc pe contr'!G52+'rep ISC'!H52+'rep avz+AT'!I52</f>
        <v>17152.924100025593</v>
      </c>
      <c r="I28" s="167" t="s">
        <v>262</v>
      </c>
      <c r="J28" s="167" t="s">
        <v>264</v>
      </c>
    </row>
    <row r="29" spans="2:10" ht="76.5" x14ac:dyDescent="0.2">
      <c r="B29" s="61">
        <v>19</v>
      </c>
      <c r="C29" s="9" t="s">
        <v>37</v>
      </c>
      <c r="D29" s="63" t="s">
        <v>12</v>
      </c>
      <c r="E29" s="12">
        <v>1</v>
      </c>
      <c r="F29" s="45">
        <v>7241.57</v>
      </c>
      <c r="G29" s="40">
        <v>7241.57</v>
      </c>
      <c r="H29" s="236">
        <f>'pe buc pe contr'!G53+'rep ISC'!H53+'rep avz+AT'!I53</f>
        <v>8840.4145110832378</v>
      </c>
      <c r="I29" s="167" t="s">
        <v>262</v>
      </c>
      <c r="J29" s="167" t="s">
        <v>264</v>
      </c>
    </row>
    <row r="30" spans="2:10" ht="90" customHeight="1" x14ac:dyDescent="0.2">
      <c r="B30" s="320">
        <v>20</v>
      </c>
      <c r="C30" s="55" t="s">
        <v>17</v>
      </c>
      <c r="D30" s="335" t="s">
        <v>12</v>
      </c>
      <c r="E30" s="332">
        <v>1</v>
      </c>
      <c r="F30" s="327">
        <v>75675.600000000006</v>
      </c>
      <c r="G30" s="338">
        <f t="shared" ref="G30" si="0">E30*F30</f>
        <v>75675.600000000006</v>
      </c>
      <c r="H30" s="356">
        <v>92383.79</v>
      </c>
      <c r="I30" s="363" t="s">
        <v>265</v>
      </c>
      <c r="J30" s="363" t="s">
        <v>266</v>
      </c>
    </row>
    <row r="31" spans="2:10" x14ac:dyDescent="0.2">
      <c r="B31" s="321"/>
      <c r="C31" s="96" t="s">
        <v>18</v>
      </c>
      <c r="D31" s="336"/>
      <c r="E31" s="333"/>
      <c r="F31" s="327"/>
      <c r="G31" s="339"/>
      <c r="H31" s="356"/>
      <c r="I31" s="364"/>
      <c r="J31" s="364"/>
    </row>
    <row r="32" spans="2:10" x14ac:dyDescent="0.2">
      <c r="B32" s="321"/>
      <c r="C32" s="96" t="s">
        <v>19</v>
      </c>
      <c r="D32" s="336"/>
      <c r="E32" s="333"/>
      <c r="F32" s="327"/>
      <c r="G32" s="339"/>
      <c r="H32" s="356"/>
      <c r="I32" s="364"/>
      <c r="J32" s="364"/>
    </row>
    <row r="33" spans="2:10" x14ac:dyDescent="0.2">
      <c r="B33" s="321"/>
      <c r="C33" s="96" t="s">
        <v>20</v>
      </c>
      <c r="D33" s="336"/>
      <c r="E33" s="333"/>
      <c r="F33" s="327"/>
      <c r="G33" s="339"/>
      <c r="H33" s="356"/>
      <c r="I33" s="364"/>
      <c r="J33" s="364"/>
    </row>
    <row r="34" spans="2:10" x14ac:dyDescent="0.2">
      <c r="B34" s="321"/>
      <c r="C34" s="96" t="s">
        <v>21</v>
      </c>
      <c r="D34" s="336"/>
      <c r="E34" s="333"/>
      <c r="F34" s="327"/>
      <c r="G34" s="339"/>
      <c r="H34" s="356"/>
      <c r="I34" s="364"/>
      <c r="J34" s="364"/>
    </row>
    <row r="35" spans="2:10" x14ac:dyDescent="0.2">
      <c r="B35" s="321"/>
      <c r="C35" s="96" t="s">
        <v>22</v>
      </c>
      <c r="D35" s="336"/>
      <c r="E35" s="333"/>
      <c r="F35" s="327"/>
      <c r="G35" s="339"/>
      <c r="H35" s="356"/>
      <c r="I35" s="364"/>
      <c r="J35" s="364"/>
    </row>
    <row r="36" spans="2:10" x14ac:dyDescent="0.2">
      <c r="B36" s="321"/>
      <c r="C36" s="96" t="s">
        <v>23</v>
      </c>
      <c r="D36" s="336"/>
      <c r="E36" s="333"/>
      <c r="F36" s="327"/>
      <c r="G36" s="339"/>
      <c r="H36" s="356"/>
      <c r="I36" s="364"/>
      <c r="J36" s="364"/>
    </row>
    <row r="37" spans="2:10" x14ac:dyDescent="0.2">
      <c r="B37" s="321"/>
      <c r="C37" s="96" t="s">
        <v>24</v>
      </c>
      <c r="D37" s="336"/>
      <c r="E37" s="333"/>
      <c r="F37" s="327"/>
      <c r="G37" s="339"/>
      <c r="H37" s="356"/>
      <c r="I37" s="364"/>
      <c r="J37" s="364"/>
    </row>
    <row r="38" spans="2:10" x14ac:dyDescent="0.2">
      <c r="B38" s="321"/>
      <c r="C38" s="96" t="s">
        <v>25</v>
      </c>
      <c r="D38" s="336"/>
      <c r="E38" s="333"/>
      <c r="F38" s="327"/>
      <c r="G38" s="339"/>
      <c r="H38" s="356"/>
      <c r="I38" s="364"/>
      <c r="J38" s="364"/>
    </row>
    <row r="39" spans="2:10" x14ac:dyDescent="0.2">
      <c r="B39" s="321"/>
      <c r="C39" s="96" t="s">
        <v>26</v>
      </c>
      <c r="D39" s="336"/>
      <c r="E39" s="333"/>
      <c r="F39" s="327"/>
      <c r="G39" s="339"/>
      <c r="H39" s="356"/>
      <c r="I39" s="364"/>
      <c r="J39" s="364"/>
    </row>
    <row r="40" spans="2:10" x14ac:dyDescent="0.2">
      <c r="B40" s="321"/>
      <c r="C40" s="96" t="s">
        <v>27</v>
      </c>
      <c r="D40" s="336"/>
      <c r="E40" s="333"/>
      <c r="F40" s="327"/>
      <c r="G40" s="339"/>
      <c r="H40" s="356"/>
      <c r="I40" s="364"/>
      <c r="J40" s="364"/>
    </row>
    <row r="41" spans="2:10" ht="25.5" x14ac:dyDescent="0.2">
      <c r="B41" s="321"/>
      <c r="C41" s="96" t="s">
        <v>28</v>
      </c>
      <c r="D41" s="336"/>
      <c r="E41" s="333"/>
      <c r="F41" s="327"/>
      <c r="G41" s="339"/>
      <c r="H41" s="356"/>
      <c r="I41" s="364"/>
      <c r="J41" s="364"/>
    </row>
    <row r="42" spans="2:10" ht="25.5" x14ac:dyDescent="0.2">
      <c r="B42" s="322"/>
      <c r="C42" s="97" t="s">
        <v>29</v>
      </c>
      <c r="D42" s="337"/>
      <c r="E42" s="334"/>
      <c r="F42" s="327"/>
      <c r="G42" s="340"/>
      <c r="H42" s="356"/>
      <c r="I42" s="365"/>
      <c r="J42" s="365"/>
    </row>
    <row r="43" spans="2:10" x14ac:dyDescent="0.2">
      <c r="B43" s="61">
        <v>21</v>
      </c>
      <c r="C43" s="56" t="s">
        <v>183</v>
      </c>
      <c r="D43" s="76" t="s">
        <v>12</v>
      </c>
      <c r="E43" s="43">
        <v>1</v>
      </c>
      <c r="F43" s="45">
        <v>6574.5</v>
      </c>
      <c r="G43" s="107">
        <v>6574.5</v>
      </c>
      <c r="H43" s="236">
        <f>'pe buc pe contr'!G67+'rep ISC'!H67+'rep avz+AT'!I67</f>
        <v>8026.0641274083864</v>
      </c>
      <c r="I43" s="169" t="s">
        <v>270</v>
      </c>
      <c r="J43" s="167" t="s">
        <v>269</v>
      </c>
    </row>
    <row r="44" spans="2:10" x14ac:dyDescent="0.2">
      <c r="B44" s="61">
        <v>22</v>
      </c>
      <c r="C44" s="56" t="s">
        <v>183</v>
      </c>
      <c r="D44" s="76" t="s">
        <v>12</v>
      </c>
      <c r="E44" s="43">
        <v>1</v>
      </c>
      <c r="F44" s="45">
        <v>5064.8</v>
      </c>
      <c r="G44" s="107">
        <v>5064.8</v>
      </c>
      <c r="H44" s="236">
        <f>'pe buc pe contr'!G68+'rep ISC'!H68+'rep avz+AT'!I68</f>
        <v>6183.0419944479427</v>
      </c>
      <c r="I44" s="178" t="s">
        <v>270</v>
      </c>
      <c r="J44" s="167" t="s">
        <v>269</v>
      </c>
    </row>
    <row r="45" spans="2:10" ht="25.5" x14ac:dyDescent="0.2">
      <c r="B45" s="61">
        <v>23</v>
      </c>
      <c r="C45" s="273" t="s">
        <v>184</v>
      </c>
      <c r="D45" s="76" t="s">
        <v>12</v>
      </c>
      <c r="E45" s="43">
        <v>1</v>
      </c>
      <c r="F45" s="45">
        <v>1753.2</v>
      </c>
      <c r="G45" s="107">
        <v>1753.2</v>
      </c>
      <c r="H45" s="236">
        <f>'pe buc pe contr'!G69+'rep ISC'!H69+'rep avz+AT'!I69</f>
        <v>2140.283767308903</v>
      </c>
      <c r="I45" s="179" t="s">
        <v>267</v>
      </c>
      <c r="J45" s="179"/>
    </row>
    <row r="46" spans="2:10" ht="25.5" x14ac:dyDescent="0.2">
      <c r="B46" s="61">
        <v>24</v>
      </c>
      <c r="C46" s="273" t="s">
        <v>185</v>
      </c>
      <c r="D46" s="76" t="s">
        <v>12</v>
      </c>
      <c r="E46" s="43">
        <v>1</v>
      </c>
      <c r="F46" s="45">
        <v>1772.68</v>
      </c>
      <c r="G46" s="107">
        <v>1772.68</v>
      </c>
      <c r="H46" s="236">
        <f>'pe buc pe contr'!G70+'rep ISC'!H70+'rep avz+AT'!I70</f>
        <v>2164.0646980567799</v>
      </c>
      <c r="I46" s="179" t="s">
        <v>267</v>
      </c>
      <c r="J46" s="179"/>
    </row>
    <row r="47" spans="2:10" ht="25.5" x14ac:dyDescent="0.2">
      <c r="B47" s="61">
        <v>25</v>
      </c>
      <c r="C47" s="56" t="s">
        <v>186</v>
      </c>
      <c r="D47" s="76" t="s">
        <v>12</v>
      </c>
      <c r="E47" s="43">
        <v>1</v>
      </c>
      <c r="F47" s="45">
        <v>136.36000000000001</v>
      </c>
      <c r="G47" s="107">
        <v>136.36000000000001</v>
      </c>
      <c r="H47" s="236">
        <f>'pe buc pe contr'!G71+'rep ISC'!H71+'rep avz+AT'!I71</f>
        <v>166.46651523513691</v>
      </c>
      <c r="I47" s="179" t="s">
        <v>267</v>
      </c>
      <c r="J47" s="179"/>
    </row>
    <row r="48" spans="2:10" ht="25.5" x14ac:dyDescent="0.2">
      <c r="B48" s="61">
        <v>26</v>
      </c>
      <c r="C48" s="273" t="s">
        <v>187</v>
      </c>
      <c r="D48" s="76" t="s">
        <v>12</v>
      </c>
      <c r="E48" s="43">
        <v>1</v>
      </c>
      <c r="F48" s="45">
        <v>730.5</v>
      </c>
      <c r="G48" s="107">
        <v>730.5</v>
      </c>
      <c r="H48" s="236">
        <f>'pe buc pe contr'!G72+'rep ISC'!H72+'rep avz+AT'!I72</f>
        <v>891.78490304537627</v>
      </c>
      <c r="I48" s="179" t="s">
        <v>267</v>
      </c>
      <c r="J48" s="179"/>
    </row>
    <row r="49" spans="2:10" ht="25.5" x14ac:dyDescent="0.2">
      <c r="B49" s="61">
        <v>27</v>
      </c>
      <c r="C49" s="56" t="s">
        <v>188</v>
      </c>
      <c r="D49" s="76" t="s">
        <v>12</v>
      </c>
      <c r="E49" s="43">
        <v>1</v>
      </c>
      <c r="F49" s="45">
        <v>262.98</v>
      </c>
      <c r="G49" s="107">
        <v>262.98</v>
      </c>
      <c r="H49" s="236">
        <f>'pe buc pe contr'!G73+'rep ISC'!H73+'rep avz+AT'!I73</f>
        <v>321.04256509633552</v>
      </c>
      <c r="I49" s="179" t="s">
        <v>267</v>
      </c>
      <c r="J49" s="179"/>
    </row>
    <row r="50" spans="2:10" x14ac:dyDescent="0.2">
      <c r="B50" s="61">
        <v>28</v>
      </c>
      <c r="C50" s="56" t="s">
        <v>189</v>
      </c>
      <c r="D50" s="76" t="s">
        <v>12</v>
      </c>
      <c r="E50" s="43">
        <v>1</v>
      </c>
      <c r="F50" s="45">
        <v>2315.33</v>
      </c>
      <c r="G50" s="107">
        <v>2315.33</v>
      </c>
      <c r="H50" s="236">
        <f>'pe buc pe contr'!G74+'rep ISC'!H74+'rep avz+AT'!I74</f>
        <v>2826.5247632690634</v>
      </c>
      <c r="I50" s="167" t="s">
        <v>271</v>
      </c>
      <c r="J50" s="167" t="s">
        <v>264</v>
      </c>
    </row>
    <row r="51" spans="2:10" x14ac:dyDescent="0.2">
      <c r="B51" s="147"/>
      <c r="C51" s="246" t="s">
        <v>235</v>
      </c>
      <c r="D51" s="247"/>
      <c r="E51" s="234"/>
      <c r="F51" s="242"/>
      <c r="G51" s="231"/>
      <c r="H51" s="231"/>
      <c r="I51" s="248"/>
      <c r="J51" s="248"/>
    </row>
    <row r="52" spans="2:10" x14ac:dyDescent="0.2">
      <c r="B52" s="323">
        <v>29</v>
      </c>
      <c r="C52" s="57" t="s">
        <v>38</v>
      </c>
      <c r="D52" s="335" t="s">
        <v>12</v>
      </c>
      <c r="E52" s="329">
        <v>1</v>
      </c>
      <c r="F52" s="341">
        <v>82908</v>
      </c>
      <c r="G52" s="344">
        <f>E52*F52</f>
        <v>82908</v>
      </c>
      <c r="H52" s="353">
        <f>'pe buc pe contr'!G76+'rep ISC'!H76+'rep avz+AT'!I76</f>
        <v>101213.00854440253</v>
      </c>
      <c r="I52" s="363" t="s">
        <v>263</v>
      </c>
      <c r="J52" s="363" t="s">
        <v>264</v>
      </c>
    </row>
    <row r="53" spans="2:10" x14ac:dyDescent="0.2">
      <c r="B53" s="324"/>
      <c r="C53" s="98" t="s">
        <v>237</v>
      </c>
      <c r="D53" s="336"/>
      <c r="E53" s="330"/>
      <c r="F53" s="342"/>
      <c r="G53" s="345"/>
      <c r="H53" s="353"/>
      <c r="I53" s="364"/>
      <c r="J53" s="364"/>
    </row>
    <row r="54" spans="2:10" x14ac:dyDescent="0.2">
      <c r="B54" s="324"/>
      <c r="C54" s="98" t="s">
        <v>238</v>
      </c>
      <c r="D54" s="336"/>
      <c r="E54" s="330"/>
      <c r="F54" s="342"/>
      <c r="G54" s="345"/>
      <c r="H54" s="353"/>
      <c r="I54" s="364"/>
      <c r="J54" s="364"/>
    </row>
    <row r="55" spans="2:10" ht="25.5" x14ac:dyDescent="0.2">
      <c r="B55" s="324"/>
      <c r="C55" s="98" t="s">
        <v>239</v>
      </c>
      <c r="D55" s="336"/>
      <c r="E55" s="330"/>
      <c r="F55" s="342"/>
      <c r="G55" s="345"/>
      <c r="H55" s="353"/>
      <c r="I55" s="364"/>
      <c r="J55" s="364"/>
    </row>
    <row r="56" spans="2:10" ht="16.5" customHeight="1" x14ac:dyDescent="0.2">
      <c r="B56" s="324"/>
      <c r="C56" s="98" t="s">
        <v>240</v>
      </c>
      <c r="D56" s="336"/>
      <c r="E56" s="330"/>
      <c r="F56" s="342"/>
      <c r="G56" s="345"/>
      <c r="H56" s="353"/>
      <c r="I56" s="364"/>
      <c r="J56" s="364"/>
    </row>
    <row r="57" spans="2:10" ht="25.5" x14ac:dyDescent="0.2">
      <c r="B57" s="325"/>
      <c r="C57" s="99" t="s">
        <v>241</v>
      </c>
      <c r="D57" s="337"/>
      <c r="E57" s="331"/>
      <c r="F57" s="343"/>
      <c r="G57" s="346"/>
      <c r="H57" s="353"/>
      <c r="I57" s="365"/>
      <c r="J57" s="365"/>
    </row>
    <row r="58" spans="2:10" x14ac:dyDescent="0.2">
      <c r="B58" s="148"/>
      <c r="C58" s="249" t="s">
        <v>152</v>
      </c>
      <c r="D58" s="149"/>
      <c r="E58" s="150"/>
      <c r="F58" s="151"/>
      <c r="G58" s="190"/>
      <c r="H58" s="190"/>
      <c r="I58" s="170"/>
      <c r="J58" s="170"/>
    </row>
    <row r="59" spans="2:10" x14ac:dyDescent="0.2">
      <c r="B59" s="61">
        <v>30</v>
      </c>
      <c r="C59" s="35" t="s">
        <v>148</v>
      </c>
      <c r="D59" s="36" t="s">
        <v>11</v>
      </c>
      <c r="E59" s="44">
        <v>3</v>
      </c>
      <c r="F59" s="47">
        <v>2800.17</v>
      </c>
      <c r="G59" s="108">
        <v>8400.51</v>
      </c>
      <c r="H59" s="236">
        <f>'pe buc pe contr'!G83+'rep ISC'!H83+'rep avz+AT'!I83</f>
        <v>10255.233396141977</v>
      </c>
      <c r="I59" s="167" t="s">
        <v>272</v>
      </c>
      <c r="J59" s="167" t="s">
        <v>273</v>
      </c>
    </row>
    <row r="60" spans="2:10" x14ac:dyDescent="0.2">
      <c r="B60" s="61">
        <v>31</v>
      </c>
      <c r="C60" s="35" t="s">
        <v>149</v>
      </c>
      <c r="D60" s="36" t="s">
        <v>11</v>
      </c>
      <c r="E60" s="44">
        <v>9</v>
      </c>
      <c r="F60" s="47">
        <v>2917.67</v>
      </c>
      <c r="G60" s="108">
        <v>26259.03</v>
      </c>
      <c r="H60" s="236">
        <f>'pe buc pe contr'!G84+'rep ISC'!H84+'rep avz+AT'!I84</f>
        <v>32056.682440267799</v>
      </c>
      <c r="I60" s="167" t="s">
        <v>272</v>
      </c>
      <c r="J60" s="167" t="s">
        <v>273</v>
      </c>
    </row>
    <row r="61" spans="2:10" x14ac:dyDescent="0.2">
      <c r="B61" s="61">
        <v>32</v>
      </c>
      <c r="C61" s="35" t="s">
        <v>150</v>
      </c>
      <c r="D61" s="36" t="s">
        <v>11</v>
      </c>
      <c r="E61" s="44">
        <v>8</v>
      </c>
      <c r="F61" s="47">
        <v>3957.17</v>
      </c>
      <c r="G61" s="108">
        <v>31657.360000000001</v>
      </c>
      <c r="H61" s="236">
        <f>'pe buc pe contr'!G85+'rep ISC'!H85+'rep avz+AT'!I85</f>
        <v>38646.893522618171</v>
      </c>
      <c r="I61" s="167" t="s">
        <v>272</v>
      </c>
      <c r="J61" s="167" t="s">
        <v>273</v>
      </c>
    </row>
    <row r="62" spans="2:10" x14ac:dyDescent="0.2">
      <c r="B62" s="61">
        <v>33</v>
      </c>
      <c r="C62" s="35" t="s">
        <v>151</v>
      </c>
      <c r="D62" s="36" t="s">
        <v>11</v>
      </c>
      <c r="E62" s="44">
        <v>2</v>
      </c>
      <c r="F62" s="47">
        <v>15795.19</v>
      </c>
      <c r="G62" s="108">
        <v>31590.38</v>
      </c>
      <c r="H62" s="236">
        <f>'pe buc pe contr'!G86+'rep ISC'!H86+'rep avz+AT'!I86</f>
        <v>38565.125209399848</v>
      </c>
      <c r="I62" s="167" t="s">
        <v>272</v>
      </c>
      <c r="J62" s="167" t="s">
        <v>273</v>
      </c>
    </row>
    <row r="63" spans="2:10" x14ac:dyDescent="0.2">
      <c r="B63" s="152"/>
      <c r="C63" s="250" t="s">
        <v>157</v>
      </c>
      <c r="D63" s="251"/>
      <c r="E63" s="252"/>
      <c r="F63" s="253"/>
      <c r="G63" s="190"/>
      <c r="H63" s="190"/>
      <c r="I63" s="235"/>
      <c r="J63" s="235"/>
    </row>
    <row r="64" spans="2:10" x14ac:dyDescent="0.2">
      <c r="B64" s="61">
        <v>34</v>
      </c>
      <c r="C64" s="35" t="s">
        <v>176</v>
      </c>
      <c r="D64" s="36" t="s">
        <v>113</v>
      </c>
      <c r="E64" s="44">
        <v>1</v>
      </c>
      <c r="F64" s="47">
        <v>83160</v>
      </c>
      <c r="G64" s="108">
        <v>83160</v>
      </c>
      <c r="H64" s="236">
        <f>'pe buc pe contr'!G88+'rep ISC'!H88+'rep avz+AT'!I88</f>
        <v>101520.64686824571</v>
      </c>
      <c r="I64" s="167" t="s">
        <v>274</v>
      </c>
      <c r="J64" s="167" t="s">
        <v>275</v>
      </c>
    </row>
    <row r="65" spans="2:10" x14ac:dyDescent="0.2">
      <c r="B65" s="61">
        <v>35</v>
      </c>
      <c r="C65" s="35" t="s">
        <v>177</v>
      </c>
      <c r="D65" s="36" t="s">
        <v>113</v>
      </c>
      <c r="E65" s="44">
        <v>1</v>
      </c>
      <c r="F65" s="47">
        <v>105840</v>
      </c>
      <c r="G65" s="108">
        <v>105840</v>
      </c>
      <c r="H65" s="236">
        <f>'pe buc pe contr'!G89+'rep ISC'!H89+'rep avz+AT'!I89</f>
        <v>129208.0960141309</v>
      </c>
      <c r="I65" s="167" t="s">
        <v>274</v>
      </c>
      <c r="J65" s="167" t="s">
        <v>275</v>
      </c>
    </row>
    <row r="66" spans="2:10" x14ac:dyDescent="0.2">
      <c r="B66" s="145"/>
      <c r="C66" s="232" t="s">
        <v>236</v>
      </c>
      <c r="D66" s="233"/>
      <c r="E66" s="234"/>
      <c r="F66" s="242"/>
      <c r="G66" s="190"/>
      <c r="H66" s="190"/>
      <c r="I66" s="235"/>
      <c r="J66" s="235"/>
    </row>
    <row r="67" spans="2:10" ht="25.5" x14ac:dyDescent="0.2">
      <c r="B67" s="67">
        <v>36</v>
      </c>
      <c r="C67" s="20" t="s">
        <v>304</v>
      </c>
      <c r="D67" s="18" t="s">
        <v>12</v>
      </c>
      <c r="E67" s="79">
        <v>4400</v>
      </c>
      <c r="F67" s="28">
        <v>124.52</v>
      </c>
      <c r="G67" s="109">
        <v>547911.86</v>
      </c>
      <c r="H67" s="236">
        <f>'pe buc pe contr'!G91+'rep ISC'!H91+'rep avz+AT'!I91</f>
        <v>668883.67549282918</v>
      </c>
      <c r="I67" s="179" t="s">
        <v>267</v>
      </c>
      <c r="J67" s="179"/>
    </row>
    <row r="68" spans="2:10" ht="25.5" x14ac:dyDescent="0.2">
      <c r="B68" s="67">
        <v>37</v>
      </c>
      <c r="C68" s="20" t="s">
        <v>305</v>
      </c>
      <c r="D68" s="18" t="s">
        <v>12</v>
      </c>
      <c r="E68" s="80">
        <v>202</v>
      </c>
      <c r="F68" s="29">
        <v>152.25</v>
      </c>
      <c r="G68" s="109">
        <v>30753.58</v>
      </c>
      <c r="H68" s="236">
        <f>'pe buc pe contr'!G92+'rep ISC'!H92+'rep avz+AT'!I92</f>
        <v>37543.57064832063</v>
      </c>
      <c r="I68" s="179" t="s">
        <v>267</v>
      </c>
      <c r="J68" s="179"/>
    </row>
    <row r="69" spans="2:10" ht="25.5" x14ac:dyDescent="0.2">
      <c r="B69" s="67">
        <v>38</v>
      </c>
      <c r="C69" s="20" t="s">
        <v>306</v>
      </c>
      <c r="D69" s="18" t="s">
        <v>12</v>
      </c>
      <c r="E69" s="80">
        <v>206</v>
      </c>
      <c r="F69" s="29">
        <v>883.05</v>
      </c>
      <c r="G69" s="109">
        <v>181907.36</v>
      </c>
      <c r="H69" s="236">
        <f>'pe buc pe contr'!G93+'rep ISC'!H93+'rep avz+AT'!I93</f>
        <v>222070.14017911069</v>
      </c>
      <c r="I69" s="179" t="s">
        <v>267</v>
      </c>
      <c r="J69" s="179"/>
    </row>
    <row r="70" spans="2:10" ht="27" customHeight="1" x14ac:dyDescent="0.2">
      <c r="B70" s="67">
        <v>39</v>
      </c>
      <c r="C70" s="20" t="s">
        <v>307</v>
      </c>
      <c r="D70" s="18" t="s">
        <v>12</v>
      </c>
      <c r="E70" s="80">
        <v>5</v>
      </c>
      <c r="F70" s="29">
        <v>883.05</v>
      </c>
      <c r="G70" s="109">
        <v>4415.2299999999996</v>
      </c>
      <c r="H70" s="236">
        <f>'pe buc pe contr'!G94+'rep ISC'!H94+'rep avz+AT'!I94</f>
        <v>5390.055383262199</v>
      </c>
      <c r="I70" s="179" t="s">
        <v>267</v>
      </c>
      <c r="J70" s="179"/>
    </row>
    <row r="71" spans="2:10" ht="25.5" x14ac:dyDescent="0.2">
      <c r="B71" s="67">
        <v>40</v>
      </c>
      <c r="C71" s="265" t="s">
        <v>308</v>
      </c>
      <c r="D71" s="18" t="s">
        <v>12</v>
      </c>
      <c r="E71" s="100">
        <v>167</v>
      </c>
      <c r="F71" s="29">
        <v>747.6</v>
      </c>
      <c r="G71" s="110">
        <v>124849.2</v>
      </c>
      <c r="H71" s="236">
        <f>'pe buc pe contr'!G95+'rep ISC'!H95+'rep avz+AT'!I95</f>
        <v>152414.2802427006</v>
      </c>
      <c r="I71" s="179" t="s">
        <v>267</v>
      </c>
      <c r="J71" s="179"/>
    </row>
    <row r="72" spans="2:10" ht="24.75" customHeight="1" x14ac:dyDescent="0.2">
      <c r="B72" s="67">
        <v>41</v>
      </c>
      <c r="C72" s="265" t="s">
        <v>39</v>
      </c>
      <c r="D72" s="18" t="s">
        <v>12</v>
      </c>
      <c r="E72" s="100">
        <v>10</v>
      </c>
      <c r="F72" s="29">
        <v>556.5</v>
      </c>
      <c r="G72" s="110">
        <v>5565</v>
      </c>
      <c r="H72" s="236">
        <f>'pe buc pe contr'!G96+'rep ISC'!H96+'rep avz+AT'!I96</f>
        <v>6793.6796515366441</v>
      </c>
      <c r="I72" s="179" t="s">
        <v>267</v>
      </c>
      <c r="J72" s="179"/>
    </row>
    <row r="73" spans="2:10" x14ac:dyDescent="0.2">
      <c r="B73" s="67">
        <v>42</v>
      </c>
      <c r="C73" s="265" t="s">
        <v>309</v>
      </c>
      <c r="D73" s="18" t="s">
        <v>12</v>
      </c>
      <c r="E73" s="100">
        <v>4</v>
      </c>
      <c r="F73" s="29">
        <v>22090.17</v>
      </c>
      <c r="G73" s="110">
        <v>88360.68</v>
      </c>
      <c r="H73" s="236">
        <f>'pe buc pe contr'!G97+'rep ISC'!H97+'rep avz+AT'!I97</f>
        <v>107869.56940016909</v>
      </c>
      <c r="I73" s="167" t="s">
        <v>262</v>
      </c>
      <c r="J73" s="167" t="s">
        <v>264</v>
      </c>
    </row>
    <row r="74" spans="2:10" ht="25.5" x14ac:dyDescent="0.2">
      <c r="B74" s="67">
        <v>43</v>
      </c>
      <c r="C74" s="42" t="s">
        <v>164</v>
      </c>
      <c r="D74" s="18" t="s">
        <v>12</v>
      </c>
      <c r="E74" s="100">
        <v>1</v>
      </c>
      <c r="F74" s="29">
        <v>1481.29</v>
      </c>
      <c r="G74" s="110">
        <v>1481.29</v>
      </c>
      <c r="H74" s="236">
        <f>'pe buc pe contr'!G98+'rep ISC'!H98+'rep avz+AT'!I98</f>
        <v>1808.3395743081251</v>
      </c>
      <c r="I74" s="179" t="s">
        <v>267</v>
      </c>
      <c r="J74" s="179"/>
    </row>
    <row r="75" spans="2:10" ht="25.5" x14ac:dyDescent="0.2">
      <c r="B75" s="67">
        <v>44</v>
      </c>
      <c r="C75" s="42" t="s">
        <v>165</v>
      </c>
      <c r="D75" s="18" t="s">
        <v>12</v>
      </c>
      <c r="E75" s="80">
        <v>1</v>
      </c>
      <c r="F75" s="29">
        <v>1481.29</v>
      </c>
      <c r="G75" s="110">
        <v>1481.29</v>
      </c>
      <c r="H75" s="236">
        <f>'pe buc pe contr'!G99+'rep ISC'!H99+'rep avz+AT'!I99</f>
        <v>1808.3395743081251</v>
      </c>
      <c r="I75" s="179" t="s">
        <v>267</v>
      </c>
      <c r="J75" s="179"/>
    </row>
    <row r="76" spans="2:10" ht="25.5" x14ac:dyDescent="0.2">
      <c r="B76" s="67">
        <v>45</v>
      </c>
      <c r="C76" s="274" t="s">
        <v>153</v>
      </c>
      <c r="D76" s="18" t="s">
        <v>12</v>
      </c>
      <c r="E76" s="81">
        <v>24</v>
      </c>
      <c r="F76" s="29">
        <v>820.05</v>
      </c>
      <c r="G76" s="110">
        <v>19681.199999999997</v>
      </c>
      <c r="H76" s="236">
        <f>'pe buc pe contr'!G100+'rep ISC'!H100+'rep avz+AT'!I100</f>
        <v>24026.553092151484</v>
      </c>
      <c r="I76" s="179" t="s">
        <v>267</v>
      </c>
      <c r="J76" s="179"/>
    </row>
    <row r="77" spans="2:10" ht="25.5" x14ac:dyDescent="0.2">
      <c r="B77" s="67">
        <v>46</v>
      </c>
      <c r="C77" s="274" t="s">
        <v>40</v>
      </c>
      <c r="D77" s="18" t="s">
        <v>12</v>
      </c>
      <c r="E77" s="81">
        <v>24</v>
      </c>
      <c r="F77" s="29">
        <v>669.9</v>
      </c>
      <c r="G77" s="110">
        <v>16077.599999999999</v>
      </c>
      <c r="H77" s="236">
        <f>'pe buc pe contr'!G101+'rep ISC'!H101+'rep avz+AT'!I101</f>
        <v>19627.325061194169</v>
      </c>
      <c r="I77" s="179" t="s">
        <v>267</v>
      </c>
      <c r="J77" s="179"/>
    </row>
    <row r="78" spans="2:10" ht="25.5" x14ac:dyDescent="0.2">
      <c r="B78" s="67">
        <v>47</v>
      </c>
      <c r="C78" s="274" t="s">
        <v>154</v>
      </c>
      <c r="D78" s="18" t="s">
        <v>12</v>
      </c>
      <c r="E78" s="81">
        <v>2</v>
      </c>
      <c r="F78" s="29">
        <v>1144.8900000000001</v>
      </c>
      <c r="G78" s="110">
        <v>2289.7800000000002</v>
      </c>
      <c r="H78" s="236">
        <f>'pe buc pe contr'!G102+'rep ISC'!H102+'rep avz+AT'!I102</f>
        <v>2795.3336554349648</v>
      </c>
      <c r="I78" s="179" t="s">
        <v>267</v>
      </c>
      <c r="J78" s="179"/>
    </row>
    <row r="79" spans="2:10" ht="25.5" x14ac:dyDescent="0.2">
      <c r="B79" s="67">
        <v>48</v>
      </c>
      <c r="C79" s="42" t="s">
        <v>155</v>
      </c>
      <c r="D79" s="18" t="s">
        <v>12</v>
      </c>
      <c r="E79" s="81">
        <v>4</v>
      </c>
      <c r="F79" s="29">
        <v>1728.72</v>
      </c>
      <c r="G79" s="110">
        <v>6914.88</v>
      </c>
      <c r="H79" s="236">
        <f>'pe buc pe contr'!G103+'rep ISC'!H103+'rep avz+AT'!I103</f>
        <v>8441.595606256551</v>
      </c>
      <c r="I79" s="179" t="s">
        <v>267</v>
      </c>
      <c r="J79" s="179"/>
    </row>
    <row r="80" spans="2:10" ht="25.5" x14ac:dyDescent="0.2">
      <c r="B80" s="67">
        <v>49</v>
      </c>
      <c r="C80" s="274" t="s">
        <v>41</v>
      </c>
      <c r="D80" s="18" t="s">
        <v>12</v>
      </c>
      <c r="E80" s="81">
        <v>50</v>
      </c>
      <c r="F80" s="29">
        <v>1728.72</v>
      </c>
      <c r="G80" s="110">
        <v>86436</v>
      </c>
      <c r="H80" s="236">
        <f>'pe buc pe contr'!G104+'rep ISC'!H104+'rep avz+AT'!I104</f>
        <v>105519.94507820692</v>
      </c>
      <c r="I80" s="179" t="s">
        <v>267</v>
      </c>
      <c r="J80" s="179"/>
    </row>
    <row r="81" spans="2:10" ht="25.5" x14ac:dyDescent="0.2">
      <c r="B81" s="67">
        <v>50</v>
      </c>
      <c r="C81" s="42" t="s">
        <v>42</v>
      </c>
      <c r="D81" s="18" t="s">
        <v>12</v>
      </c>
      <c r="E81" s="81">
        <v>109</v>
      </c>
      <c r="F81" s="29">
        <v>674.1</v>
      </c>
      <c r="G81" s="110">
        <v>73476.900000000009</v>
      </c>
      <c r="H81" s="236">
        <f>'pe buc pe contr'!G105+'rep ISC'!H105+'rep avz+AT'!I105</f>
        <v>89699.644274571969</v>
      </c>
      <c r="I81" s="179" t="s">
        <v>267</v>
      </c>
      <c r="J81" s="179"/>
    </row>
    <row r="82" spans="2:10" ht="25.5" x14ac:dyDescent="0.2">
      <c r="B82" s="67">
        <v>51</v>
      </c>
      <c r="C82" s="42" t="s">
        <v>43</v>
      </c>
      <c r="D82" s="18" t="s">
        <v>12</v>
      </c>
      <c r="E82" s="81">
        <v>100</v>
      </c>
      <c r="F82" s="29">
        <v>220.5</v>
      </c>
      <c r="G82" s="110">
        <v>22050</v>
      </c>
      <c r="H82" s="236">
        <f>'pe buc pe contr'!G106+'rep ISC'!H106+'rep avz+AT'!I106</f>
        <v>26918.353336277272</v>
      </c>
      <c r="I82" s="179" t="s">
        <v>267</v>
      </c>
      <c r="J82" s="179"/>
    </row>
    <row r="83" spans="2:10" ht="24" customHeight="1" x14ac:dyDescent="0.2">
      <c r="B83" s="67">
        <v>52</v>
      </c>
      <c r="C83" s="42" t="s">
        <v>166</v>
      </c>
      <c r="D83" s="18" t="s">
        <v>12</v>
      </c>
      <c r="E83" s="81">
        <v>6</v>
      </c>
      <c r="F83" s="29">
        <v>3100.84</v>
      </c>
      <c r="G83" s="110">
        <v>18605.04</v>
      </c>
      <c r="H83" s="236">
        <f>'pe buc pe contr'!G107+'rep ISC'!H107+'rep avz+AT'!I107</f>
        <v>22712.790954901229</v>
      </c>
      <c r="I83" s="167" t="s">
        <v>276</v>
      </c>
      <c r="J83" s="167" t="s">
        <v>277</v>
      </c>
    </row>
    <row r="84" spans="2:10" ht="25.5" x14ac:dyDescent="0.2">
      <c r="B84" s="67">
        <v>53</v>
      </c>
      <c r="C84" s="274" t="s">
        <v>44</v>
      </c>
      <c r="D84" s="18" t="s">
        <v>12</v>
      </c>
      <c r="E84" s="80">
        <v>52</v>
      </c>
      <c r="F84" s="29">
        <v>82.06</v>
      </c>
      <c r="G84" s="110">
        <v>4267.0600000000004</v>
      </c>
      <c r="H84" s="236">
        <f>'pe buc pe contr'!G108+'rep ISC'!H108+'rep avz+AT'!I108</f>
        <v>5209.1713735644134</v>
      </c>
      <c r="I84" s="179" t="s">
        <v>267</v>
      </c>
      <c r="J84" s="179"/>
    </row>
    <row r="85" spans="2:10" ht="21.75" customHeight="1" x14ac:dyDescent="0.2">
      <c r="B85" s="67">
        <v>54</v>
      </c>
      <c r="C85" s="274" t="s">
        <v>45</v>
      </c>
      <c r="D85" s="18" t="s">
        <v>12</v>
      </c>
      <c r="E85" s="80">
        <v>2</v>
      </c>
      <c r="F85" s="29">
        <v>1614.9</v>
      </c>
      <c r="G85" s="110">
        <v>3229.8</v>
      </c>
      <c r="H85" s="236">
        <f>'pe buc pe contr'!G109+'rep ISC'!H109+'rep avz+AT'!I109</f>
        <v>3942.8978505899472</v>
      </c>
      <c r="I85" s="179" t="s">
        <v>267</v>
      </c>
      <c r="J85" s="179"/>
    </row>
    <row r="86" spans="2:10" ht="25.5" x14ac:dyDescent="0.2">
      <c r="B86" s="67">
        <v>55</v>
      </c>
      <c r="C86" s="274" t="s">
        <v>46</v>
      </c>
      <c r="D86" s="18" t="s">
        <v>12</v>
      </c>
      <c r="E86" s="80">
        <v>2</v>
      </c>
      <c r="F86" s="29">
        <v>604.79999999999995</v>
      </c>
      <c r="G86" s="110">
        <v>1209.5999999999999</v>
      </c>
      <c r="H86" s="236">
        <f>'pe buc pe contr'!G110+'rep ISC'!H110+'rep avz+AT'!I110</f>
        <v>1476.6639544472102</v>
      </c>
      <c r="I86" s="179" t="s">
        <v>267</v>
      </c>
      <c r="J86" s="179"/>
    </row>
    <row r="87" spans="2:10" ht="25.5" x14ac:dyDescent="0.2">
      <c r="B87" s="67">
        <v>56</v>
      </c>
      <c r="C87" s="274" t="s">
        <v>45</v>
      </c>
      <c r="D87" s="18" t="s">
        <v>12</v>
      </c>
      <c r="E87" s="80">
        <v>2</v>
      </c>
      <c r="F87" s="29">
        <v>1614.9</v>
      </c>
      <c r="G87" s="110">
        <v>3229.8</v>
      </c>
      <c r="H87" s="236">
        <f>'pe buc pe contr'!G111+'rep ISC'!H111+'rep avz+AT'!I111</f>
        <v>3942.8978505899472</v>
      </c>
      <c r="I87" s="179" t="s">
        <v>267</v>
      </c>
      <c r="J87" s="179"/>
    </row>
    <row r="88" spans="2:10" x14ac:dyDescent="0.2">
      <c r="B88" s="67">
        <v>57</v>
      </c>
      <c r="C88" s="42" t="s">
        <v>167</v>
      </c>
      <c r="D88" s="18" t="s">
        <v>12</v>
      </c>
      <c r="E88" s="81">
        <v>4</v>
      </c>
      <c r="F88" s="29">
        <v>23950.080000000002</v>
      </c>
      <c r="G88" s="110">
        <v>95800.320000000007</v>
      </c>
      <c r="H88" s="236">
        <f>'pe buc pe contr'!G112+'rep ISC'!H112+'rep avz+AT'!I112</f>
        <v>116951.78519221907</v>
      </c>
      <c r="I88" s="167" t="s">
        <v>278</v>
      </c>
      <c r="J88" s="167" t="s">
        <v>273</v>
      </c>
    </row>
    <row r="89" spans="2:10" x14ac:dyDescent="0.2">
      <c r="B89" s="67">
        <v>58</v>
      </c>
      <c r="C89" s="20" t="s">
        <v>168</v>
      </c>
      <c r="D89" s="18" t="s">
        <v>12</v>
      </c>
      <c r="E89" s="81">
        <v>3</v>
      </c>
      <c r="F89" s="29">
        <v>4898.88</v>
      </c>
      <c r="G89" s="110">
        <v>14696.64</v>
      </c>
      <c r="H89" s="236">
        <f>'pe buc pe contr'!G113+'rep ISC'!H113+'rep avz+AT'!I113</f>
        <v>17941.467046533606</v>
      </c>
      <c r="I89" s="167" t="s">
        <v>278</v>
      </c>
      <c r="J89" s="167" t="s">
        <v>273</v>
      </c>
    </row>
    <row r="90" spans="2:10" ht="25.5" x14ac:dyDescent="0.2">
      <c r="B90" s="67">
        <v>59</v>
      </c>
      <c r="C90" s="20" t="s">
        <v>169</v>
      </c>
      <c r="D90" s="18" t="s">
        <v>12</v>
      </c>
      <c r="E90" s="81">
        <v>1</v>
      </c>
      <c r="F90" s="29">
        <v>17372.88</v>
      </c>
      <c r="G90" s="110">
        <v>17372.88</v>
      </c>
      <c r="H90" s="236">
        <f>'pe buc pe contr'!G114+'rep ISC'!H114+'rep avz+AT'!I114</f>
        <v>21208.586045748063</v>
      </c>
      <c r="I90" s="167" t="s">
        <v>278</v>
      </c>
      <c r="J90" s="167" t="s">
        <v>273</v>
      </c>
    </row>
    <row r="91" spans="2:10" ht="25.5" x14ac:dyDescent="0.2">
      <c r="B91" s="67">
        <v>60</v>
      </c>
      <c r="C91" s="20" t="s">
        <v>170</v>
      </c>
      <c r="D91" s="18" t="s">
        <v>12</v>
      </c>
      <c r="E91" s="81">
        <v>2</v>
      </c>
      <c r="F91" s="29">
        <v>30391.200000000001</v>
      </c>
      <c r="G91" s="110">
        <v>60782.400000000001</v>
      </c>
      <c r="H91" s="236">
        <f>'pe buc pe contr'!G115+'rep ISC'!H115+'rep avz+AT'!I115</f>
        <v>74202.36371097232</v>
      </c>
      <c r="I91" s="167" t="s">
        <v>278</v>
      </c>
      <c r="J91" s="167" t="s">
        <v>273</v>
      </c>
    </row>
    <row r="92" spans="2:10" x14ac:dyDescent="0.2">
      <c r="B92" s="67">
        <v>61</v>
      </c>
      <c r="C92" s="20" t="s">
        <v>47</v>
      </c>
      <c r="D92" s="18" t="s">
        <v>12</v>
      </c>
      <c r="E92" s="81">
        <v>3</v>
      </c>
      <c r="F92" s="29">
        <v>2288.16</v>
      </c>
      <c r="G92" s="110">
        <v>6864.48</v>
      </c>
      <c r="H92" s="236">
        <f>'pe buc pe contr'!G116+'rep ISC'!H116+'rep avz+AT'!I116</f>
        <v>8380.0679414879178</v>
      </c>
      <c r="I92" s="167" t="s">
        <v>276</v>
      </c>
      <c r="J92" s="167" t="s">
        <v>277</v>
      </c>
    </row>
    <row r="93" spans="2:10" ht="25.5" x14ac:dyDescent="0.2">
      <c r="B93" s="67">
        <v>62</v>
      </c>
      <c r="C93" s="20" t="s">
        <v>156</v>
      </c>
      <c r="D93" s="18" t="s">
        <v>12</v>
      </c>
      <c r="E93" s="81">
        <v>15</v>
      </c>
      <c r="F93" s="29">
        <v>664.65</v>
      </c>
      <c r="G93" s="110">
        <v>9969.75</v>
      </c>
      <c r="H93" s="236">
        <f>'pe buc pe contr'!G117+'rep ISC'!H117+'rep avz+AT'!I117</f>
        <v>12170.941187045366</v>
      </c>
      <c r="I93" s="179" t="s">
        <v>267</v>
      </c>
      <c r="J93" s="179"/>
    </row>
    <row r="94" spans="2:10" ht="25.5" x14ac:dyDescent="0.2">
      <c r="B94" s="67">
        <v>63</v>
      </c>
      <c r="C94" s="20" t="s">
        <v>48</v>
      </c>
      <c r="D94" s="82" t="s">
        <v>49</v>
      </c>
      <c r="E94" s="80">
        <v>1</v>
      </c>
      <c r="F94" s="41">
        <v>1008</v>
      </c>
      <c r="G94" s="110">
        <v>1008</v>
      </c>
      <c r="H94" s="236">
        <f>'pe buc pe contr'!G118+'rep ISC'!H118+'rep avz+AT'!I118</f>
        <v>1230.5532953726752</v>
      </c>
      <c r="I94" s="179" t="s">
        <v>267</v>
      </c>
      <c r="J94" s="179"/>
    </row>
    <row r="95" spans="2:10" ht="25.5" x14ac:dyDescent="0.2">
      <c r="B95" s="67">
        <v>64</v>
      </c>
      <c r="C95" s="20" t="s">
        <v>50</v>
      </c>
      <c r="D95" s="18" t="s">
        <v>12</v>
      </c>
      <c r="E95" s="80">
        <v>85</v>
      </c>
      <c r="F95" s="41">
        <v>33.17</v>
      </c>
      <c r="G95" s="110">
        <v>2819.4500000000003</v>
      </c>
      <c r="H95" s="236">
        <f>'pe buc pe contr'!G119+'rep ISC'!H119+'rep avz+AT'!I119</f>
        <v>3441.9479053953269</v>
      </c>
      <c r="I95" s="179" t="s">
        <v>267</v>
      </c>
      <c r="J95" s="179"/>
    </row>
    <row r="96" spans="2:10" ht="25.5" x14ac:dyDescent="0.2">
      <c r="B96" s="67">
        <v>65</v>
      </c>
      <c r="C96" s="275" t="s">
        <v>171</v>
      </c>
      <c r="D96" s="18" t="s">
        <v>12</v>
      </c>
      <c r="E96" s="81">
        <v>40</v>
      </c>
      <c r="F96" s="41">
        <v>124.95</v>
      </c>
      <c r="G96" s="110">
        <v>4998</v>
      </c>
      <c r="H96" s="236">
        <f>'pe buc pe contr'!G120+'rep ISC'!H120+'rep avz+AT'!I120</f>
        <v>6101.4934228895154</v>
      </c>
      <c r="I96" s="179" t="s">
        <v>267</v>
      </c>
      <c r="J96" s="179"/>
    </row>
    <row r="97" spans="2:10" ht="25.5" x14ac:dyDescent="0.2">
      <c r="B97" s="67">
        <v>66</v>
      </c>
      <c r="C97" s="20" t="s">
        <v>172</v>
      </c>
      <c r="D97" s="18" t="s">
        <v>12</v>
      </c>
      <c r="E97" s="81">
        <v>50</v>
      </c>
      <c r="F97" s="41">
        <v>446.25</v>
      </c>
      <c r="G97" s="110">
        <v>22312.5</v>
      </c>
      <c r="H97" s="236">
        <f>'pe buc pe contr'!G121+'rep ISC'!H121+'rep avz+AT'!I121</f>
        <v>27238.80992361391</v>
      </c>
      <c r="I97" s="179" t="s">
        <v>267</v>
      </c>
      <c r="J97" s="179"/>
    </row>
    <row r="98" spans="2:10" ht="25.5" x14ac:dyDescent="0.2">
      <c r="B98" s="67">
        <v>67</v>
      </c>
      <c r="C98" s="20" t="s">
        <v>51</v>
      </c>
      <c r="D98" s="18" t="s">
        <v>12</v>
      </c>
      <c r="E98" s="81">
        <v>50</v>
      </c>
      <c r="F98" s="41">
        <v>21</v>
      </c>
      <c r="G98" s="110">
        <v>1050</v>
      </c>
      <c r="H98" s="236">
        <f>'pe buc pe contr'!G122+'rep ISC'!H122+'rep avz+AT'!I122</f>
        <v>1281.8263493465367</v>
      </c>
      <c r="I98" s="179" t="s">
        <v>267</v>
      </c>
      <c r="J98" s="179"/>
    </row>
    <row r="99" spans="2:10" ht="20.25" customHeight="1" x14ac:dyDescent="0.2">
      <c r="B99" s="67">
        <v>68</v>
      </c>
      <c r="C99" s="276" t="s">
        <v>173</v>
      </c>
      <c r="D99" s="83" t="s">
        <v>12</v>
      </c>
      <c r="E99" s="100">
        <v>66</v>
      </c>
      <c r="F99" s="41">
        <v>166.79</v>
      </c>
      <c r="G99" s="110">
        <v>11008.14</v>
      </c>
      <c r="H99" s="236">
        <f>'pe buc pe contr'!G123+'rep ISC'!H123+'rep avz+AT'!I123</f>
        <v>13438.594199329127</v>
      </c>
      <c r="I99" s="179" t="s">
        <v>267</v>
      </c>
      <c r="J99" s="179"/>
    </row>
    <row r="100" spans="2:10" ht="25.5" x14ac:dyDescent="0.2">
      <c r="B100" s="67">
        <v>69</v>
      </c>
      <c r="C100" s="275" t="s">
        <v>52</v>
      </c>
      <c r="D100" s="18" t="s">
        <v>12</v>
      </c>
      <c r="E100" s="80">
        <v>57</v>
      </c>
      <c r="F100" s="29">
        <v>168</v>
      </c>
      <c r="G100" s="110">
        <v>9576</v>
      </c>
      <c r="H100" s="236">
        <f>'pe buc pe contr'!G124+'rep ISC'!H124+'rep avz+AT'!I124</f>
        <v>11690.256306040415</v>
      </c>
      <c r="I100" s="179" t="s">
        <v>267</v>
      </c>
      <c r="J100" s="179"/>
    </row>
    <row r="101" spans="2:10" ht="18.75" customHeight="1" x14ac:dyDescent="0.2">
      <c r="B101" s="67">
        <v>70</v>
      </c>
      <c r="C101" s="20" t="s">
        <v>53</v>
      </c>
      <c r="D101" s="18" t="s">
        <v>12</v>
      </c>
      <c r="E101" s="80">
        <v>22</v>
      </c>
      <c r="F101" s="29">
        <v>577.5</v>
      </c>
      <c r="G101" s="110">
        <v>12705</v>
      </c>
      <c r="H101" s="236">
        <f>'pe buc pe contr'!G125+'rep ISC'!H125+'rep avz+AT'!I125</f>
        <v>15510.098827093094</v>
      </c>
      <c r="I101" s="179" t="s">
        <v>267</v>
      </c>
      <c r="J101" s="179"/>
    </row>
    <row r="102" spans="2:10" ht="17.25" customHeight="1" x14ac:dyDescent="0.2">
      <c r="B102" s="67">
        <v>71</v>
      </c>
      <c r="C102" s="275" t="s">
        <v>54</v>
      </c>
      <c r="D102" s="18" t="s">
        <v>12</v>
      </c>
      <c r="E102" s="80">
        <v>36</v>
      </c>
      <c r="F102" s="29">
        <v>94.5</v>
      </c>
      <c r="G102" s="110">
        <v>3402</v>
      </c>
      <c r="H102" s="236">
        <f>'pe buc pe contr'!G126+'rep ISC'!H126+'rep avz+AT'!I126</f>
        <v>4153.1173718827786</v>
      </c>
      <c r="I102" s="179" t="s">
        <v>267</v>
      </c>
      <c r="J102" s="179"/>
    </row>
    <row r="103" spans="2:10" ht="25.5" x14ac:dyDescent="0.2">
      <c r="B103" s="67">
        <v>72</v>
      </c>
      <c r="C103" s="275" t="s">
        <v>55</v>
      </c>
      <c r="D103" s="18" t="s">
        <v>12</v>
      </c>
      <c r="E103" s="80">
        <v>74</v>
      </c>
      <c r="F103" s="29">
        <v>140.69999999999999</v>
      </c>
      <c r="G103" s="110">
        <v>10411.799999999999</v>
      </c>
      <c r="H103" s="236">
        <f>'pe buc pe contr'!G127+'rep ISC'!H127+'rep avz+AT'!I127</f>
        <v>12710.590080120259</v>
      </c>
      <c r="I103" s="179" t="s">
        <v>267</v>
      </c>
      <c r="J103" s="179"/>
    </row>
    <row r="104" spans="2:10" ht="25.5" x14ac:dyDescent="0.2">
      <c r="B104" s="67">
        <v>73</v>
      </c>
      <c r="C104" s="275" t="s">
        <v>56</v>
      </c>
      <c r="D104" s="18" t="s">
        <v>12</v>
      </c>
      <c r="E104" s="80">
        <v>77</v>
      </c>
      <c r="F104" s="29">
        <v>39.71</v>
      </c>
      <c r="G104" s="110">
        <v>3057.67</v>
      </c>
      <c r="H104" s="236">
        <f>'pe buc pe contr'!G128+'rep ISC'!H128+'rep avz+AT'!I128</f>
        <v>3732.7637843870716</v>
      </c>
      <c r="I104" s="179" t="s">
        <v>267</v>
      </c>
      <c r="J104" s="179"/>
    </row>
    <row r="105" spans="2:10" x14ac:dyDescent="0.2">
      <c r="B105" s="67">
        <v>74</v>
      </c>
      <c r="C105" s="275" t="s">
        <v>174</v>
      </c>
      <c r="D105" s="18" t="s">
        <v>12</v>
      </c>
      <c r="E105" s="80">
        <v>9</v>
      </c>
      <c r="F105" s="29">
        <v>3150</v>
      </c>
      <c r="G105" s="110">
        <v>28350</v>
      </c>
      <c r="H105" s="236">
        <f>'pe buc pe contr'!G129+'rep ISC'!H129+'rep avz+AT'!I129</f>
        <v>34609.311432356495</v>
      </c>
      <c r="I105" s="167" t="s">
        <v>279</v>
      </c>
      <c r="J105" s="167" t="s">
        <v>275</v>
      </c>
    </row>
    <row r="106" spans="2:10" ht="25.5" x14ac:dyDescent="0.2">
      <c r="B106" s="67">
        <v>75</v>
      </c>
      <c r="C106" s="275" t="s">
        <v>57</v>
      </c>
      <c r="D106" s="18" t="s">
        <v>12</v>
      </c>
      <c r="E106" s="80">
        <v>20</v>
      </c>
      <c r="F106" s="29">
        <v>50.4</v>
      </c>
      <c r="G106" s="110">
        <v>1008</v>
      </c>
      <c r="H106" s="236">
        <f>'pe buc pe contr'!G130+'rep ISC'!H130+'rep avz+AT'!I130</f>
        <v>1230.5532953726752</v>
      </c>
      <c r="I106" s="179" t="s">
        <v>267</v>
      </c>
      <c r="J106" s="179"/>
    </row>
    <row r="107" spans="2:10" ht="25.5" x14ac:dyDescent="0.2">
      <c r="B107" s="67">
        <v>76</v>
      </c>
      <c r="C107" s="275" t="s">
        <v>58</v>
      </c>
      <c r="D107" s="18" t="s">
        <v>12</v>
      </c>
      <c r="E107" s="80">
        <v>1</v>
      </c>
      <c r="F107" s="29">
        <v>1800.75</v>
      </c>
      <c r="G107" s="110">
        <v>1800.75</v>
      </c>
      <c r="H107" s="236">
        <f>'pe buc pe contr'!G131+'rep ISC'!H131+'rep avz+AT'!I131</f>
        <v>2198.3321891293108</v>
      </c>
      <c r="I107" s="179" t="s">
        <v>267</v>
      </c>
      <c r="J107" s="179"/>
    </row>
    <row r="108" spans="2:10" x14ac:dyDescent="0.2">
      <c r="B108" s="67">
        <v>77</v>
      </c>
      <c r="C108" s="20" t="s">
        <v>59</v>
      </c>
      <c r="D108" s="18" t="s">
        <v>12</v>
      </c>
      <c r="E108" s="81">
        <v>1</v>
      </c>
      <c r="F108" s="29">
        <v>5644.8</v>
      </c>
      <c r="G108" s="110">
        <v>5644.8</v>
      </c>
      <c r="H108" s="236">
        <f>'pe buc pe contr'!G132+'rep ISC'!H132+'rep avz+AT'!I132</f>
        <v>6891.0984540869822</v>
      </c>
      <c r="I108" s="167" t="s">
        <v>281</v>
      </c>
      <c r="J108" s="167" t="s">
        <v>273</v>
      </c>
    </row>
    <row r="109" spans="2:10" ht="25.5" x14ac:dyDescent="0.2">
      <c r="B109" s="67">
        <v>78</v>
      </c>
      <c r="C109" s="275" t="s">
        <v>175</v>
      </c>
      <c r="D109" s="18" t="s">
        <v>12</v>
      </c>
      <c r="E109" s="81">
        <v>2</v>
      </c>
      <c r="F109" s="29">
        <v>1606.5</v>
      </c>
      <c r="G109" s="110">
        <v>3213</v>
      </c>
      <c r="H109" s="236">
        <f>'pe buc pe contr'!G133+'rep ISC'!H133+'rep avz+AT'!I133</f>
        <v>3922.3886290004025</v>
      </c>
      <c r="I109" s="179" t="s">
        <v>267</v>
      </c>
      <c r="J109" s="179"/>
    </row>
    <row r="110" spans="2:10" x14ac:dyDescent="0.2">
      <c r="B110" s="67">
        <v>79</v>
      </c>
      <c r="C110" s="266" t="s">
        <v>60</v>
      </c>
      <c r="D110" s="18" t="s">
        <v>12</v>
      </c>
      <c r="E110" s="85">
        <v>2</v>
      </c>
      <c r="F110" s="29">
        <v>16692.48</v>
      </c>
      <c r="G110" s="110">
        <v>33384.959999999999</v>
      </c>
      <c r="H110" s="236">
        <f>'pe buc pe contr'!G134+'rep ISC'!H134+'rep avz+AT'!I134</f>
        <v>40755.925142742999</v>
      </c>
      <c r="I110" s="167" t="s">
        <v>262</v>
      </c>
      <c r="J110" s="167" t="s">
        <v>264</v>
      </c>
    </row>
    <row r="111" spans="2:10" ht="25.5" x14ac:dyDescent="0.2">
      <c r="B111" s="67">
        <v>80</v>
      </c>
      <c r="C111" s="266" t="s">
        <v>61</v>
      </c>
      <c r="D111" s="18" t="s">
        <v>12</v>
      </c>
      <c r="E111" s="85">
        <v>6</v>
      </c>
      <c r="F111" s="29">
        <v>53566.38</v>
      </c>
      <c r="G111" s="110">
        <v>321398.27999999997</v>
      </c>
      <c r="H111" s="236">
        <f>'pe buc pe contr'!G135+'rep ISC'!H135+'rep avz+AT'!I135</f>
        <v>392358.84184633906</v>
      </c>
      <c r="I111" s="167" t="s">
        <v>262</v>
      </c>
      <c r="J111" s="167" t="s">
        <v>264</v>
      </c>
    </row>
    <row r="112" spans="2:10" ht="18.75" customHeight="1" x14ac:dyDescent="0.2">
      <c r="B112" s="67">
        <v>81</v>
      </c>
      <c r="C112" s="266" t="s">
        <v>62</v>
      </c>
      <c r="D112" s="18" t="s">
        <v>12</v>
      </c>
      <c r="E112" s="85">
        <v>9</v>
      </c>
      <c r="F112" s="29">
        <v>712.87</v>
      </c>
      <c r="G112" s="110">
        <v>6415.83</v>
      </c>
      <c r="H112" s="236">
        <f>'pe buc pe contr'!G136+'rep ISC'!H136+'rep avz+AT'!I136</f>
        <v>7832.3618542171334</v>
      </c>
      <c r="I112" s="179" t="s">
        <v>267</v>
      </c>
      <c r="J112" s="179"/>
    </row>
    <row r="113" spans="2:10" ht="18.75" customHeight="1" x14ac:dyDescent="0.2">
      <c r="B113" s="67">
        <v>82</v>
      </c>
      <c r="C113" s="266" t="s">
        <v>63</v>
      </c>
      <c r="D113" s="18" t="s">
        <v>12</v>
      </c>
      <c r="E113" s="85">
        <v>3</v>
      </c>
      <c r="F113" s="29">
        <v>1062.3599999999999</v>
      </c>
      <c r="G113" s="110">
        <v>3187.08</v>
      </c>
      <c r="H113" s="236">
        <f>'pe buc pe contr'!G137+'rep ISC'!H137+'rep avz+AT'!I137</f>
        <v>3890.745829976534</v>
      </c>
      <c r="I113" s="179" t="s">
        <v>267</v>
      </c>
      <c r="J113" s="179"/>
    </row>
    <row r="114" spans="2:10" ht="19.5" customHeight="1" x14ac:dyDescent="0.2">
      <c r="B114" s="67">
        <v>83</v>
      </c>
      <c r="C114" s="266" t="s">
        <v>64</v>
      </c>
      <c r="D114" s="18" t="s">
        <v>12</v>
      </c>
      <c r="E114" s="85">
        <v>8</v>
      </c>
      <c r="F114" s="41">
        <v>1823.7</v>
      </c>
      <c r="G114" s="110">
        <v>14589.6</v>
      </c>
      <c r="H114" s="236">
        <f>'pe buc pe contr'!G138+'rep ISC'!H138+'rep avz+AT'!I138</f>
        <v>17810.794006120224</v>
      </c>
      <c r="I114" s="179" t="s">
        <v>267</v>
      </c>
      <c r="J114" s="179"/>
    </row>
    <row r="115" spans="2:10" ht="25.5" x14ac:dyDescent="0.2">
      <c r="B115" s="67">
        <v>84</v>
      </c>
      <c r="C115" s="266" t="s">
        <v>65</v>
      </c>
      <c r="D115" s="18" t="s">
        <v>12</v>
      </c>
      <c r="E115" s="85">
        <v>21</v>
      </c>
      <c r="F115" s="41">
        <v>1320.07</v>
      </c>
      <c r="G115" s="110">
        <v>27721.469999999998</v>
      </c>
      <c r="H115" s="236">
        <f>'pe buc pe contr'!G139+'rep ISC'!H139+'rep avz+AT'!I139</f>
        <v>33842.010179637655</v>
      </c>
      <c r="I115" s="179" t="s">
        <v>267</v>
      </c>
      <c r="J115" s="179"/>
    </row>
    <row r="116" spans="2:10" ht="25.5" x14ac:dyDescent="0.2">
      <c r="B116" s="67">
        <v>85</v>
      </c>
      <c r="C116" s="266" t="s">
        <v>194</v>
      </c>
      <c r="D116" s="18" t="s">
        <v>12</v>
      </c>
      <c r="E116" s="85">
        <v>150</v>
      </c>
      <c r="F116" s="41">
        <v>20</v>
      </c>
      <c r="G116" s="110">
        <v>3000</v>
      </c>
      <c r="H116" s="236">
        <f>'pe buc pe contr'!G140+'rep ISC'!H140+'rep avz+AT'!I140</f>
        <v>3662.3609981329623</v>
      </c>
      <c r="I116" s="179" t="s">
        <v>267</v>
      </c>
      <c r="J116" s="179"/>
    </row>
    <row r="117" spans="2:10" x14ac:dyDescent="0.2">
      <c r="B117" s="154"/>
      <c r="C117" s="267" t="s">
        <v>163</v>
      </c>
      <c r="D117" s="254"/>
      <c r="E117" s="234"/>
      <c r="F117" s="255"/>
      <c r="G117" s="190"/>
      <c r="H117" s="190"/>
      <c r="I117" s="235"/>
      <c r="J117" s="235"/>
    </row>
    <row r="118" spans="2:10" ht="25.5" x14ac:dyDescent="0.2">
      <c r="B118" s="61">
        <v>86</v>
      </c>
      <c r="C118" s="268" t="s">
        <v>158</v>
      </c>
      <c r="D118" s="37" t="s">
        <v>11</v>
      </c>
      <c r="E118" s="140">
        <v>1</v>
      </c>
      <c r="F118" s="30">
        <v>2091.6</v>
      </c>
      <c r="G118" s="110">
        <v>2091.6</v>
      </c>
      <c r="H118" s="236">
        <f>'pe buc pe contr'!G142+'rep ISC'!H142+'rep avz+AT'!I142</f>
        <v>2553.3980878983011</v>
      </c>
      <c r="I118" s="179" t="s">
        <v>267</v>
      </c>
      <c r="J118" s="179"/>
    </row>
    <row r="119" spans="2:10" ht="18" customHeight="1" x14ac:dyDescent="0.2">
      <c r="B119" s="61">
        <v>87</v>
      </c>
      <c r="C119" s="268" t="s">
        <v>159</v>
      </c>
      <c r="D119" s="37" t="s">
        <v>11</v>
      </c>
      <c r="E119" s="140">
        <v>2</v>
      </c>
      <c r="F119" s="30">
        <v>669.9</v>
      </c>
      <c r="G119" s="110">
        <v>1339.8</v>
      </c>
      <c r="H119" s="236">
        <f>'pe buc pe contr'!G143+'rep ISC'!H143+'rep avz+AT'!I143</f>
        <v>1635.6104217661809</v>
      </c>
      <c r="I119" s="179" t="s">
        <v>267</v>
      </c>
      <c r="J119" s="179"/>
    </row>
    <row r="120" spans="2:10" ht="25.5" x14ac:dyDescent="0.2">
      <c r="B120" s="61">
        <v>88</v>
      </c>
      <c r="C120" s="268" t="s">
        <v>160</v>
      </c>
      <c r="D120" s="37" t="s">
        <v>11</v>
      </c>
      <c r="E120" s="140">
        <v>1</v>
      </c>
      <c r="F120" s="30">
        <v>1481.29</v>
      </c>
      <c r="G120" s="110">
        <v>1481.29</v>
      </c>
      <c r="H120" s="236">
        <f>'pe buc pe contr'!G144+'rep ISC'!H144+'rep avz+AT'!I144</f>
        <v>1808.3395743081251</v>
      </c>
      <c r="I120" s="179" t="s">
        <v>267</v>
      </c>
      <c r="J120" s="179"/>
    </row>
    <row r="121" spans="2:10" ht="18.75" customHeight="1" x14ac:dyDescent="0.2">
      <c r="B121" s="61">
        <v>89</v>
      </c>
      <c r="C121" s="268" t="s">
        <v>161</v>
      </c>
      <c r="D121" s="37" t="s">
        <v>11</v>
      </c>
      <c r="E121" s="140">
        <v>3</v>
      </c>
      <c r="F121" s="30">
        <v>1810</v>
      </c>
      <c r="G121" s="110">
        <v>5430</v>
      </c>
      <c r="H121" s="236">
        <f>'pe buc pe contr'!G145+'rep ISC'!H145+'rep avz+AT'!I145</f>
        <v>6628.8734066206616</v>
      </c>
      <c r="I121" s="179" t="s">
        <v>267</v>
      </c>
      <c r="J121" s="179"/>
    </row>
    <row r="122" spans="2:10" ht="25.5" x14ac:dyDescent="0.2">
      <c r="B122" s="61">
        <v>90</v>
      </c>
      <c r="C122" s="268" t="s">
        <v>162</v>
      </c>
      <c r="D122" s="37" t="s">
        <v>11</v>
      </c>
      <c r="E122" s="140">
        <v>2</v>
      </c>
      <c r="F122" s="30">
        <v>1575</v>
      </c>
      <c r="G122" s="110">
        <v>3150</v>
      </c>
      <c r="H122" s="236">
        <f>'pe buc pe contr'!G146+'rep ISC'!H146+'rep avz+AT'!I146</f>
        <v>3845.4790480396105</v>
      </c>
      <c r="I122" s="179" t="s">
        <v>267</v>
      </c>
      <c r="J122" s="179"/>
    </row>
    <row r="123" spans="2:10" x14ac:dyDescent="0.2">
      <c r="B123" s="154"/>
      <c r="C123" s="267" t="s">
        <v>180</v>
      </c>
      <c r="D123" s="254"/>
      <c r="E123" s="256"/>
      <c r="F123" s="255"/>
      <c r="G123" s="190"/>
      <c r="H123" s="190"/>
      <c r="I123" s="235"/>
      <c r="J123" s="235"/>
    </row>
    <row r="124" spans="2:10" ht="38.25" x14ac:dyDescent="0.2">
      <c r="B124" s="69">
        <v>91</v>
      </c>
      <c r="C124" s="269" t="s">
        <v>197</v>
      </c>
      <c r="D124" s="69" t="s">
        <v>198</v>
      </c>
      <c r="E124" s="141">
        <v>1</v>
      </c>
      <c r="F124" s="29">
        <v>84404</v>
      </c>
      <c r="G124" s="40">
        <v>84404</v>
      </c>
      <c r="H124" s="236">
        <f>'pe buc pe contr'!G148+'rep ISC'!H148+'rep avz+AT'!I148</f>
        <v>103039.30589547151</v>
      </c>
      <c r="I124" s="167" t="s">
        <v>261</v>
      </c>
      <c r="J124" s="167" t="s">
        <v>291</v>
      </c>
    </row>
    <row r="125" spans="2:10" x14ac:dyDescent="0.2">
      <c r="B125" s="152"/>
      <c r="C125" s="270" t="s">
        <v>67</v>
      </c>
      <c r="D125" s="160"/>
      <c r="E125" s="161"/>
      <c r="F125" s="162"/>
      <c r="G125" s="163"/>
      <c r="H125" s="153"/>
      <c r="I125" s="168"/>
      <c r="J125" s="168"/>
    </row>
    <row r="126" spans="2:10" x14ac:dyDescent="0.2">
      <c r="B126" s="69">
        <v>92</v>
      </c>
      <c r="C126" s="271" t="s">
        <v>68</v>
      </c>
      <c r="D126" s="37" t="s">
        <v>11</v>
      </c>
      <c r="E126" s="140">
        <v>1</v>
      </c>
      <c r="F126" s="29">
        <v>22050</v>
      </c>
      <c r="G126" s="110">
        <v>22050</v>
      </c>
      <c r="H126" s="236">
        <f>'pe buc pe contr'!G150+'rep ISC'!H150+'rep avz+AT'!I150</f>
        <v>26918.353336277272</v>
      </c>
      <c r="I126" s="167" t="s">
        <v>281</v>
      </c>
      <c r="J126" s="167" t="s">
        <v>273</v>
      </c>
    </row>
    <row r="127" spans="2:10" x14ac:dyDescent="0.2">
      <c r="B127" s="69">
        <v>93</v>
      </c>
      <c r="C127" s="271" t="s">
        <v>69</v>
      </c>
      <c r="D127" s="37" t="s">
        <v>11</v>
      </c>
      <c r="E127" s="140">
        <v>1</v>
      </c>
      <c r="F127" s="29">
        <v>2142</v>
      </c>
      <c r="G127" s="110">
        <v>2142</v>
      </c>
      <c r="H127" s="236">
        <f>'pe buc pe contr'!G151+'rep ISC'!H151+'rep avz+AT'!I151</f>
        <v>2614.9257526669353</v>
      </c>
      <c r="I127" s="167" t="s">
        <v>281</v>
      </c>
      <c r="J127" s="167" t="s">
        <v>273</v>
      </c>
    </row>
    <row r="128" spans="2:10" ht="25.5" x14ac:dyDescent="0.2">
      <c r="B128" s="69">
        <v>94</v>
      </c>
      <c r="C128" s="269" t="s">
        <v>70</v>
      </c>
      <c r="D128" s="37" t="s">
        <v>11</v>
      </c>
      <c r="E128" s="140">
        <v>1</v>
      </c>
      <c r="F128" s="29">
        <v>982.8</v>
      </c>
      <c r="G128" s="110">
        <v>982.8</v>
      </c>
      <c r="H128" s="236">
        <f>'pe buc pe contr'!G152+'rep ISC'!H152+'rep avz+AT'!I152</f>
        <v>1199.7894629883583</v>
      </c>
      <c r="I128" s="179" t="s">
        <v>267</v>
      </c>
      <c r="J128" s="179"/>
    </row>
    <row r="129" spans="2:10" ht="25.5" x14ac:dyDescent="0.2">
      <c r="B129" s="69">
        <v>95</v>
      </c>
      <c r="C129" s="269" t="s">
        <v>71</v>
      </c>
      <c r="D129" s="37" t="s">
        <v>11</v>
      </c>
      <c r="E129" s="140">
        <v>9</v>
      </c>
      <c r="F129" s="29">
        <v>1222.2</v>
      </c>
      <c r="G129" s="110">
        <v>10999.800000000001</v>
      </c>
      <c r="H129" s="236">
        <f>'pe buc pe contr'!G153+'rep ISC'!H153+'rep avz+AT'!I153</f>
        <v>13428.41283575432</v>
      </c>
      <c r="I129" s="179" t="s">
        <v>267</v>
      </c>
      <c r="J129" s="179"/>
    </row>
    <row r="130" spans="2:10" ht="25.5" x14ac:dyDescent="0.2">
      <c r="B130" s="69">
        <v>96</v>
      </c>
      <c r="C130" s="271" t="s">
        <v>72</v>
      </c>
      <c r="D130" s="37" t="s">
        <v>113</v>
      </c>
      <c r="E130" s="140">
        <v>1</v>
      </c>
      <c r="F130" s="29">
        <v>4838.3999999999996</v>
      </c>
      <c r="G130" s="110">
        <v>4838.3999999999996</v>
      </c>
      <c r="H130" s="236">
        <f>'pe buc pe contr'!G154+'rep ISC'!H154+'rep avz+AT'!I154</f>
        <v>5906.655817788841</v>
      </c>
      <c r="I130" s="167" t="s">
        <v>281</v>
      </c>
      <c r="J130" s="167" t="s">
        <v>273</v>
      </c>
    </row>
    <row r="131" spans="2:10" ht="25.5" x14ac:dyDescent="0.2">
      <c r="B131" s="152"/>
      <c r="C131" s="270" t="s">
        <v>73</v>
      </c>
      <c r="D131" s="160"/>
      <c r="E131" s="161"/>
      <c r="F131" s="162"/>
      <c r="G131" s="163"/>
      <c r="H131" s="153"/>
      <c r="I131" s="168"/>
      <c r="J131" s="168"/>
    </row>
    <row r="132" spans="2:10" ht="24" customHeight="1" x14ac:dyDescent="0.2">
      <c r="B132" s="69">
        <v>97</v>
      </c>
      <c r="C132" s="269" t="s">
        <v>74</v>
      </c>
      <c r="D132" s="37" t="s">
        <v>11</v>
      </c>
      <c r="E132" s="140">
        <v>15</v>
      </c>
      <c r="F132" s="29">
        <v>1013.04</v>
      </c>
      <c r="G132" s="110">
        <v>15195.599999999999</v>
      </c>
      <c r="H132" s="236">
        <f>'pe buc pe contr'!G156+'rep ISC'!H156+'rep avz+AT'!I156</f>
        <v>18550.59092774308</v>
      </c>
      <c r="I132" s="179" t="s">
        <v>267</v>
      </c>
      <c r="J132" s="179"/>
    </row>
    <row r="133" spans="2:10" ht="22.5" customHeight="1" x14ac:dyDescent="0.2">
      <c r="B133" s="69">
        <v>98</v>
      </c>
      <c r="C133" s="91" t="s">
        <v>75</v>
      </c>
      <c r="D133" s="37" t="s">
        <v>11</v>
      </c>
      <c r="E133" s="140">
        <v>6</v>
      </c>
      <c r="F133" s="29">
        <v>1048.32</v>
      </c>
      <c r="G133" s="110">
        <v>6289.92</v>
      </c>
      <c r="H133" s="236">
        <f>'pe buc pe contr'!G157+'rep ISC'!H157+'rep avz+AT'!I157</f>
        <v>7678.6525631254945</v>
      </c>
      <c r="I133" s="179" t="s">
        <v>267</v>
      </c>
      <c r="J133" s="179"/>
    </row>
    <row r="134" spans="2:10" ht="23.25" customHeight="1" x14ac:dyDescent="0.2">
      <c r="B134" s="69">
        <v>99</v>
      </c>
      <c r="C134" s="91" t="s">
        <v>76</v>
      </c>
      <c r="D134" s="37" t="s">
        <v>11</v>
      </c>
      <c r="E134" s="140">
        <v>2</v>
      </c>
      <c r="F134" s="29">
        <v>1048.32</v>
      </c>
      <c r="G134" s="110">
        <v>2096.64</v>
      </c>
      <c r="H134" s="236">
        <f>'pe buc pe contr'!G158+'rep ISC'!H158+'rep avz+AT'!I158</f>
        <v>2559.5508543751644</v>
      </c>
      <c r="I134" s="179" t="s">
        <v>267</v>
      </c>
      <c r="J134" s="179"/>
    </row>
    <row r="135" spans="2:10" ht="23.25" customHeight="1" x14ac:dyDescent="0.2">
      <c r="B135" s="69">
        <v>100</v>
      </c>
      <c r="C135" s="91" t="s">
        <v>77</v>
      </c>
      <c r="D135" s="37" t="s">
        <v>11</v>
      </c>
      <c r="E135" s="140">
        <v>5</v>
      </c>
      <c r="F135" s="29">
        <v>15.12</v>
      </c>
      <c r="G135" s="110">
        <v>75.599999999999994</v>
      </c>
      <c r="H135" s="236">
        <f>'pe buc pe contr'!G159+'rep ISC'!H159+'rep avz+AT'!I159</f>
        <v>92.29149715295064</v>
      </c>
      <c r="I135" s="179" t="s">
        <v>267</v>
      </c>
      <c r="J135" s="179"/>
    </row>
    <row r="136" spans="2:10" ht="25.5" x14ac:dyDescent="0.2">
      <c r="B136" s="69">
        <v>101</v>
      </c>
      <c r="C136" s="91" t="s">
        <v>78</v>
      </c>
      <c r="D136" s="37" t="s">
        <v>11</v>
      </c>
      <c r="E136" s="140">
        <v>15</v>
      </c>
      <c r="F136" s="29">
        <v>1058.4000000000001</v>
      </c>
      <c r="G136" s="110">
        <v>15876.000000000002</v>
      </c>
      <c r="H136" s="236">
        <f>'pe buc pe contr'!G160+'rep ISC'!H160+'rep avz+AT'!I160</f>
        <v>19381.21440211964</v>
      </c>
      <c r="I136" s="179" t="s">
        <v>267</v>
      </c>
      <c r="J136" s="179"/>
    </row>
    <row r="137" spans="2:10" ht="25.5" x14ac:dyDescent="0.2">
      <c r="B137" s="69">
        <v>102</v>
      </c>
      <c r="C137" s="91" t="s">
        <v>79</v>
      </c>
      <c r="D137" s="37" t="s">
        <v>11</v>
      </c>
      <c r="E137" s="140">
        <v>2</v>
      </c>
      <c r="F137" s="29">
        <v>1764</v>
      </c>
      <c r="G137" s="110">
        <v>3528</v>
      </c>
      <c r="H137" s="236">
        <f>'pe buc pe contr'!G161+'rep ISC'!H161+'rep avz+AT'!I161</f>
        <v>4306.9365338043635</v>
      </c>
      <c r="I137" s="179" t="s">
        <v>267</v>
      </c>
      <c r="J137" s="179"/>
    </row>
    <row r="138" spans="2:10" x14ac:dyDescent="0.2">
      <c r="B138" s="69">
        <v>103</v>
      </c>
      <c r="C138" s="91" t="s">
        <v>80</v>
      </c>
      <c r="D138" s="37" t="s">
        <v>11</v>
      </c>
      <c r="E138" s="140">
        <v>2</v>
      </c>
      <c r="F138" s="29">
        <v>5024.88</v>
      </c>
      <c r="G138" s="110">
        <v>10049.76</v>
      </c>
      <c r="H138" s="236">
        <f>'pe buc pe contr'!G162+'rep ISC'!H162+'rep avz+AT'!I162</f>
        <v>12268.616354865573</v>
      </c>
      <c r="I138" s="167" t="s">
        <v>279</v>
      </c>
      <c r="J138" s="167" t="s">
        <v>275</v>
      </c>
    </row>
    <row r="139" spans="2:10" x14ac:dyDescent="0.2">
      <c r="B139" s="69">
        <v>104</v>
      </c>
      <c r="C139" s="91" t="s">
        <v>81</v>
      </c>
      <c r="D139" s="37" t="s">
        <v>11</v>
      </c>
      <c r="E139" s="140">
        <v>1</v>
      </c>
      <c r="F139" s="29">
        <v>3311.28</v>
      </c>
      <c r="G139" s="110">
        <v>3311.28</v>
      </c>
      <c r="H139" s="236">
        <f>'pe buc pe contr'!G163+'rep ISC'!H163+'rep avz+AT'!I163</f>
        <v>4042.367575299239</v>
      </c>
      <c r="I139" s="167" t="s">
        <v>280</v>
      </c>
      <c r="J139" s="167" t="s">
        <v>273</v>
      </c>
    </row>
    <row r="140" spans="2:10" ht="25.5" x14ac:dyDescent="0.2">
      <c r="B140" s="69">
        <v>105</v>
      </c>
      <c r="C140" s="91" t="s">
        <v>146</v>
      </c>
      <c r="D140" s="37" t="s">
        <v>11</v>
      </c>
      <c r="E140" s="140">
        <v>2</v>
      </c>
      <c r="F140" s="29">
        <v>50.4</v>
      </c>
      <c r="G140" s="110">
        <v>100.8</v>
      </c>
      <c r="H140" s="236">
        <f>'pe buc pe contr'!G164+'rep ISC'!H164+'rep avz+AT'!I164</f>
        <v>123.05532953726754</v>
      </c>
      <c r="I140" s="179" t="s">
        <v>267</v>
      </c>
      <c r="J140" s="179"/>
    </row>
    <row r="141" spans="2:10" ht="25.5" x14ac:dyDescent="0.2">
      <c r="B141" s="69">
        <v>106</v>
      </c>
      <c r="C141" s="91" t="s">
        <v>82</v>
      </c>
      <c r="D141" s="37" t="s">
        <v>11</v>
      </c>
      <c r="E141" s="140">
        <v>2</v>
      </c>
      <c r="F141" s="29">
        <v>70.56</v>
      </c>
      <c r="G141" s="110">
        <v>141.12</v>
      </c>
      <c r="H141" s="236">
        <f>'pe buc pe contr'!G165+'rep ISC'!H165+'rep avz+AT'!I165</f>
        <v>172.27746135217453</v>
      </c>
      <c r="I141" s="179" t="s">
        <v>267</v>
      </c>
      <c r="J141" s="179"/>
    </row>
    <row r="142" spans="2:10" ht="25.5" x14ac:dyDescent="0.2">
      <c r="B142" s="69">
        <v>107</v>
      </c>
      <c r="C142" s="91" t="s">
        <v>181</v>
      </c>
      <c r="D142" s="37" t="s">
        <v>182</v>
      </c>
      <c r="E142" s="140">
        <v>22</v>
      </c>
      <c r="F142" s="29">
        <v>751.77</v>
      </c>
      <c r="G142" s="110">
        <v>16538.939999999999</v>
      </c>
      <c r="H142" s="236">
        <f>'pe buc pe contr'!G166+'rep ISC'!H166+'rep avz+AT'!I166</f>
        <v>20190.522935487057</v>
      </c>
      <c r="I142" s="179" t="s">
        <v>267</v>
      </c>
      <c r="J142" s="179"/>
    </row>
    <row r="143" spans="2:10" x14ac:dyDescent="0.2">
      <c r="B143" s="152"/>
      <c r="C143" s="159" t="s">
        <v>83</v>
      </c>
      <c r="D143" s="160"/>
      <c r="E143" s="161"/>
      <c r="F143" s="162"/>
      <c r="G143" s="163"/>
      <c r="H143" s="153"/>
      <c r="I143" s="168"/>
      <c r="J143" s="168"/>
    </row>
    <row r="144" spans="2:10" x14ac:dyDescent="0.2">
      <c r="B144" s="69">
        <v>108</v>
      </c>
      <c r="C144" s="33" t="s">
        <v>84</v>
      </c>
      <c r="D144" s="37" t="s">
        <v>11</v>
      </c>
      <c r="E144" s="140">
        <v>2</v>
      </c>
      <c r="F144" s="29">
        <v>28350</v>
      </c>
      <c r="G144" s="110">
        <v>56700</v>
      </c>
      <c r="H144" s="236">
        <f>'pe buc pe contr'!G168+'rep ISC'!H168+'rep avz+AT'!I168</f>
        <v>69218.62286471299</v>
      </c>
      <c r="I144" s="167" t="s">
        <v>281</v>
      </c>
      <c r="J144" s="167" t="s">
        <v>273</v>
      </c>
    </row>
    <row r="145" spans="2:10" x14ac:dyDescent="0.2">
      <c r="B145" s="69">
        <v>109</v>
      </c>
      <c r="C145" s="33" t="s">
        <v>85</v>
      </c>
      <c r="D145" s="37" t="s">
        <v>11</v>
      </c>
      <c r="E145" s="140">
        <v>2</v>
      </c>
      <c r="F145" s="29">
        <v>8310.9599999999991</v>
      </c>
      <c r="G145" s="110">
        <v>16621.919999999998</v>
      </c>
      <c r="H145" s="236">
        <f>'pe buc pe contr'!G169+'rep ISC'!H169+'rep avz+AT'!I169</f>
        <v>20291.823840695411</v>
      </c>
      <c r="I145" s="167" t="s">
        <v>281</v>
      </c>
      <c r="J145" s="167" t="s">
        <v>273</v>
      </c>
    </row>
    <row r="146" spans="2:10" ht="25.5" x14ac:dyDescent="0.2">
      <c r="B146" s="69">
        <v>110</v>
      </c>
      <c r="C146" s="91" t="s">
        <v>86</v>
      </c>
      <c r="D146" s="37" t="s">
        <v>11</v>
      </c>
      <c r="E146" s="140">
        <v>1</v>
      </c>
      <c r="F146" s="29">
        <v>504</v>
      </c>
      <c r="G146" s="110">
        <v>504</v>
      </c>
      <c r="H146" s="236">
        <f>'pe buc pe contr'!G170+'rep ISC'!H170+'rep avz+AT'!I170</f>
        <v>615.27664768633758</v>
      </c>
      <c r="I146" s="179" t="s">
        <v>267</v>
      </c>
      <c r="J146" s="179"/>
    </row>
    <row r="147" spans="2:10" x14ac:dyDescent="0.2">
      <c r="B147" s="69">
        <v>111</v>
      </c>
      <c r="C147" s="91" t="s">
        <v>87</v>
      </c>
      <c r="D147" s="37" t="s">
        <v>88</v>
      </c>
      <c r="E147" s="140">
        <v>2</v>
      </c>
      <c r="F147" s="29">
        <v>2777.04</v>
      </c>
      <c r="G147" s="110">
        <v>5554.08</v>
      </c>
      <c r="H147" s="236">
        <f>'pe buc pe contr'!G171+'rep ISC'!H171+'rep avz+AT'!I171</f>
        <v>6780.3486575034412</v>
      </c>
      <c r="I147" s="167" t="s">
        <v>281</v>
      </c>
      <c r="J147" s="167" t="s">
        <v>273</v>
      </c>
    </row>
    <row r="148" spans="2:10" ht="25.5" x14ac:dyDescent="0.2">
      <c r="B148" s="69">
        <v>112</v>
      </c>
      <c r="C148" s="91" t="s">
        <v>89</v>
      </c>
      <c r="D148" s="37" t="s">
        <v>11</v>
      </c>
      <c r="E148" s="140">
        <v>2</v>
      </c>
      <c r="F148" s="29">
        <v>1481.76</v>
      </c>
      <c r="G148" s="110">
        <v>2963.52</v>
      </c>
      <c r="H148" s="236">
        <f>'pe buc pe contr'!G172+'rep ISC'!H172+'rep avz+AT'!I172</f>
        <v>3617.8266883956653</v>
      </c>
      <c r="I148" s="179" t="s">
        <v>267</v>
      </c>
      <c r="J148" s="179"/>
    </row>
    <row r="149" spans="2:10" ht="25.5" x14ac:dyDescent="0.2">
      <c r="B149" s="69">
        <v>113</v>
      </c>
      <c r="C149" s="91" t="s">
        <v>90</v>
      </c>
      <c r="D149" s="37" t="s">
        <v>11</v>
      </c>
      <c r="E149" s="140">
        <v>15</v>
      </c>
      <c r="F149" s="29">
        <v>372.96</v>
      </c>
      <c r="G149" s="110">
        <v>5594.4</v>
      </c>
      <c r="H149" s="236">
        <f>'pe buc pe contr'!G173+'rep ISC'!H173+'rep avz+AT'!I173</f>
        <v>6829.570789318348</v>
      </c>
      <c r="I149" s="179" t="s">
        <v>267</v>
      </c>
      <c r="J149" s="179"/>
    </row>
    <row r="150" spans="2:10" ht="25.5" x14ac:dyDescent="0.2">
      <c r="B150" s="69">
        <v>114</v>
      </c>
      <c r="C150" s="91" t="s">
        <v>91</v>
      </c>
      <c r="D150" s="37" t="s">
        <v>11</v>
      </c>
      <c r="E150" s="140">
        <v>10</v>
      </c>
      <c r="F150" s="29">
        <v>302.39999999999998</v>
      </c>
      <c r="G150" s="110">
        <v>3024</v>
      </c>
      <c r="H150" s="236">
        <f>'pe buc pe contr'!G174+'rep ISC'!H174+'rep avz+AT'!I174</f>
        <v>3691.659886118026</v>
      </c>
      <c r="I150" s="179" t="s">
        <v>267</v>
      </c>
      <c r="J150" s="179"/>
    </row>
    <row r="151" spans="2:10" x14ac:dyDescent="0.2">
      <c r="B151" s="69">
        <v>115</v>
      </c>
      <c r="C151" s="33" t="s">
        <v>80</v>
      </c>
      <c r="D151" s="37" t="s">
        <v>11</v>
      </c>
      <c r="E151" s="140">
        <v>2</v>
      </c>
      <c r="F151" s="29">
        <v>4785.6000000000004</v>
      </c>
      <c r="G151" s="110">
        <v>9571.2000000000007</v>
      </c>
      <c r="H151" s="236">
        <f>'pe buc pe contr'!G175+'rep ISC'!H175+'rep avz+AT'!I175</f>
        <v>11684.396528443403</v>
      </c>
      <c r="I151" s="167" t="s">
        <v>281</v>
      </c>
      <c r="J151" s="167" t="s">
        <v>273</v>
      </c>
    </row>
    <row r="152" spans="2:10" ht="25.5" x14ac:dyDescent="0.2">
      <c r="B152" s="69">
        <v>116</v>
      </c>
      <c r="C152" s="33" t="s">
        <v>147</v>
      </c>
      <c r="D152" s="37" t="s">
        <v>11</v>
      </c>
      <c r="E152" s="140">
        <v>5</v>
      </c>
      <c r="F152" s="29">
        <v>25116.38</v>
      </c>
      <c r="G152" s="110">
        <v>125581.90000000001</v>
      </c>
      <c r="H152" s="236">
        <f>'pe buc pe contr'!G176+'rep ISC'!H176+'rep avz+AT'!I176</f>
        <v>153308.75087714463</v>
      </c>
      <c r="I152" s="167" t="s">
        <v>281</v>
      </c>
      <c r="J152" s="167" t="s">
        <v>273</v>
      </c>
    </row>
    <row r="153" spans="2:10" x14ac:dyDescent="0.2">
      <c r="B153" s="152"/>
      <c r="C153" s="159" t="s">
        <v>92</v>
      </c>
      <c r="D153" s="160"/>
      <c r="E153" s="161"/>
      <c r="F153" s="162"/>
      <c r="G153" s="163"/>
      <c r="H153" s="153"/>
      <c r="I153" s="168"/>
      <c r="J153" s="168"/>
    </row>
    <row r="154" spans="2:10" x14ac:dyDescent="0.2">
      <c r="B154" s="69">
        <v>117</v>
      </c>
      <c r="C154" s="33" t="s">
        <v>93</v>
      </c>
      <c r="D154" s="37" t="s">
        <v>11</v>
      </c>
      <c r="E154" s="140">
        <v>3</v>
      </c>
      <c r="F154" s="29">
        <v>77112</v>
      </c>
      <c r="G154" s="110">
        <v>231336</v>
      </c>
      <c r="H154" s="236">
        <f>'pe buc pe contr'!G178+'rep ISC'!H178+'rep avz+AT'!I178</f>
        <v>282411.981288029</v>
      </c>
      <c r="I154" s="167" t="s">
        <v>281</v>
      </c>
      <c r="J154" s="167" t="s">
        <v>273</v>
      </c>
    </row>
    <row r="155" spans="2:10" x14ac:dyDescent="0.2">
      <c r="B155" s="69">
        <v>118</v>
      </c>
      <c r="C155" s="33" t="s">
        <v>85</v>
      </c>
      <c r="D155" s="37" t="s">
        <v>11</v>
      </c>
      <c r="E155" s="140">
        <v>3</v>
      </c>
      <c r="F155" s="29">
        <v>21803.040000000001</v>
      </c>
      <c r="G155" s="110">
        <v>65409.120000000003</v>
      </c>
      <c r="H155" s="236">
        <f>'pe buc pe contr'!G179+'rep ISC'!H179+'rep avz+AT'!I179</f>
        <v>79850.603336732893</v>
      </c>
      <c r="I155" s="167" t="s">
        <v>281</v>
      </c>
      <c r="J155" s="167" t="s">
        <v>273</v>
      </c>
    </row>
    <row r="156" spans="2:10" ht="25.5" x14ac:dyDescent="0.2">
      <c r="B156" s="69">
        <v>119</v>
      </c>
      <c r="C156" s="91" t="s">
        <v>86</v>
      </c>
      <c r="D156" s="37" t="s">
        <v>11</v>
      </c>
      <c r="E156" s="140">
        <v>3</v>
      </c>
      <c r="F156" s="29">
        <v>1512</v>
      </c>
      <c r="G156" s="110">
        <v>4536</v>
      </c>
      <c r="H156" s="236">
        <f>'pe buc pe contr'!G180+'rep ISC'!H180+'rep avz+AT'!I180</f>
        <v>5537.4898291770396</v>
      </c>
      <c r="I156" s="179" t="s">
        <v>267</v>
      </c>
      <c r="J156" s="179"/>
    </row>
    <row r="157" spans="2:10" ht="25.5" x14ac:dyDescent="0.2">
      <c r="B157" s="69">
        <v>120</v>
      </c>
      <c r="C157" s="91" t="s">
        <v>94</v>
      </c>
      <c r="D157" s="37" t="s">
        <v>88</v>
      </c>
      <c r="E157" s="140">
        <v>3</v>
      </c>
      <c r="F157" s="29">
        <v>32467.68</v>
      </c>
      <c r="G157" s="110">
        <v>97403.040000000008</v>
      </c>
      <c r="H157" s="236">
        <f>'pe buc pe contr'!G181+'rep ISC'!H181+'rep avz+AT'!I181</f>
        <v>118908.36493186162</v>
      </c>
      <c r="I157" s="167" t="s">
        <v>281</v>
      </c>
      <c r="J157" s="167" t="s">
        <v>273</v>
      </c>
    </row>
    <row r="158" spans="2:10" x14ac:dyDescent="0.2">
      <c r="B158" s="69">
        <v>121</v>
      </c>
      <c r="C158" s="91" t="s">
        <v>95</v>
      </c>
      <c r="D158" s="37" t="s">
        <v>11</v>
      </c>
      <c r="E158" s="140">
        <v>3</v>
      </c>
      <c r="F158" s="29">
        <v>3150</v>
      </c>
      <c r="G158" s="110">
        <v>9450</v>
      </c>
      <c r="H158" s="236">
        <f>'pe buc pe contr'!G182+'rep ISC'!H182+'rep avz+AT'!I182</f>
        <v>11536.43714411883</v>
      </c>
      <c r="I158" s="167"/>
      <c r="J158" s="167"/>
    </row>
    <row r="159" spans="2:10" ht="25.5" x14ac:dyDescent="0.2">
      <c r="B159" s="69">
        <v>122</v>
      </c>
      <c r="C159" s="91" t="s">
        <v>96</v>
      </c>
      <c r="D159" s="37" t="s">
        <v>11</v>
      </c>
      <c r="E159" s="140">
        <v>3</v>
      </c>
      <c r="F159" s="29">
        <v>1310.4000000000001</v>
      </c>
      <c r="G159" s="110">
        <v>3931.2000000000003</v>
      </c>
      <c r="H159" s="236">
        <f>'pe buc pe contr'!G183+'rep ISC'!H183+'rep avz+AT'!I183</f>
        <v>4799.1578519534332</v>
      </c>
      <c r="I159" s="179" t="s">
        <v>267</v>
      </c>
      <c r="J159" s="179"/>
    </row>
    <row r="160" spans="2:10" ht="25.5" x14ac:dyDescent="0.2">
      <c r="B160" s="69">
        <v>123</v>
      </c>
      <c r="C160" s="91" t="s">
        <v>97</v>
      </c>
      <c r="D160" s="37" t="s">
        <v>11</v>
      </c>
      <c r="E160" s="140">
        <v>5</v>
      </c>
      <c r="F160" s="29">
        <v>2005.92</v>
      </c>
      <c r="G160" s="110">
        <v>10029.6</v>
      </c>
      <c r="H160" s="236">
        <f>'pe buc pe contr'!G184+'rep ISC'!H184+'rep avz+AT'!I184</f>
        <v>12244.00528895812</v>
      </c>
      <c r="I160" s="179" t="s">
        <v>267</v>
      </c>
      <c r="J160" s="179"/>
    </row>
    <row r="161" spans="2:10" ht="25.5" x14ac:dyDescent="0.2">
      <c r="B161" s="69">
        <v>124</v>
      </c>
      <c r="C161" s="91" t="s">
        <v>98</v>
      </c>
      <c r="D161" s="37" t="s">
        <v>11</v>
      </c>
      <c r="E161" s="140">
        <v>5</v>
      </c>
      <c r="F161" s="29">
        <v>761.04</v>
      </c>
      <c r="G161" s="110">
        <v>3805.2</v>
      </c>
      <c r="H161" s="236">
        <f>'pe buc pe contr'!G185+'rep ISC'!H185+'rep avz+AT'!I185</f>
        <v>4645.3386900318483</v>
      </c>
      <c r="I161" s="179" t="s">
        <v>267</v>
      </c>
      <c r="J161" s="179"/>
    </row>
    <row r="162" spans="2:10" ht="25.5" x14ac:dyDescent="0.2">
      <c r="B162" s="69">
        <v>125</v>
      </c>
      <c r="C162" s="91" t="s">
        <v>99</v>
      </c>
      <c r="D162" s="37" t="s">
        <v>11</v>
      </c>
      <c r="E162" s="140">
        <v>45</v>
      </c>
      <c r="F162" s="29">
        <v>398.16</v>
      </c>
      <c r="G162" s="110">
        <v>17917.2</v>
      </c>
      <c r="H162" s="236">
        <f>'pe buc pe contr'!G186+'rep ISC'!H186+'rep avz+AT'!I186</f>
        <v>21873.084825249305</v>
      </c>
      <c r="I162" s="179" t="s">
        <v>267</v>
      </c>
      <c r="J162" s="179"/>
    </row>
    <row r="163" spans="2:10" ht="25.5" x14ac:dyDescent="0.2">
      <c r="B163" s="69">
        <v>126</v>
      </c>
      <c r="C163" s="91" t="s">
        <v>100</v>
      </c>
      <c r="D163" s="37" t="s">
        <v>11</v>
      </c>
      <c r="E163" s="140">
        <v>20</v>
      </c>
      <c r="F163" s="29">
        <v>398.16</v>
      </c>
      <c r="G163" s="110">
        <v>7963.2000000000007</v>
      </c>
      <c r="H163" s="236">
        <f>'pe buc pe contr'!G187+'rep ISC'!H187+'rep avz+AT'!I187</f>
        <v>9721.3710334441366</v>
      </c>
      <c r="I163" s="179" t="s">
        <v>267</v>
      </c>
      <c r="J163" s="179"/>
    </row>
    <row r="164" spans="2:10" x14ac:dyDescent="0.2">
      <c r="B164" s="69">
        <v>127</v>
      </c>
      <c r="C164" s="33" t="s">
        <v>80</v>
      </c>
      <c r="D164" s="37" t="s">
        <v>11</v>
      </c>
      <c r="E164" s="140">
        <v>2</v>
      </c>
      <c r="F164" s="29">
        <v>5024.88</v>
      </c>
      <c r="G164" s="110">
        <v>10049.76</v>
      </c>
      <c r="H164" s="236">
        <f>'pe buc pe contr'!G188+'rep ISC'!H188+'rep avz+AT'!I188</f>
        <v>12268.616354865573</v>
      </c>
      <c r="I164" s="167" t="s">
        <v>281</v>
      </c>
      <c r="J164" s="167" t="s">
        <v>273</v>
      </c>
    </row>
    <row r="165" spans="2:10" ht="25.5" x14ac:dyDescent="0.2">
      <c r="B165" s="69">
        <v>128</v>
      </c>
      <c r="C165" s="33" t="s">
        <v>72</v>
      </c>
      <c r="D165" s="37" t="s">
        <v>113</v>
      </c>
      <c r="E165" s="140">
        <v>1</v>
      </c>
      <c r="F165" s="29">
        <v>5250</v>
      </c>
      <c r="G165" s="110">
        <v>5250</v>
      </c>
      <c r="H165" s="236">
        <f>'pe buc pe contr'!G189+'rep ISC'!H189+'rep avz+AT'!I189</f>
        <v>6409.1317467326844</v>
      </c>
      <c r="I165" s="167" t="s">
        <v>281</v>
      </c>
      <c r="J165" s="167" t="s">
        <v>273</v>
      </c>
    </row>
    <row r="166" spans="2:10" ht="15" customHeight="1" x14ac:dyDescent="0.2">
      <c r="B166" s="152"/>
      <c r="C166" s="159" t="s">
        <v>101</v>
      </c>
      <c r="D166" s="160"/>
      <c r="E166" s="161"/>
      <c r="F166" s="162"/>
      <c r="G166" s="163"/>
      <c r="H166" s="153"/>
      <c r="I166" s="168"/>
      <c r="J166" s="168"/>
    </row>
    <row r="167" spans="2:10" ht="25.5" x14ac:dyDescent="0.2">
      <c r="B167" s="69">
        <v>129</v>
      </c>
      <c r="C167" s="91" t="s">
        <v>102</v>
      </c>
      <c r="D167" s="37" t="s">
        <v>11</v>
      </c>
      <c r="E167" s="140">
        <v>3</v>
      </c>
      <c r="F167" s="29">
        <v>1890</v>
      </c>
      <c r="G167" s="110">
        <v>5670</v>
      </c>
      <c r="H167" s="236">
        <f>'pe buc pe contr'!G191+'rep ISC'!H191+'rep avz+AT'!I191</f>
        <v>6921.8622864712988</v>
      </c>
      <c r="I167" s="179" t="s">
        <v>267</v>
      </c>
      <c r="J167" s="179"/>
    </row>
    <row r="168" spans="2:10" ht="25.5" x14ac:dyDescent="0.2">
      <c r="B168" s="69">
        <v>130</v>
      </c>
      <c r="C168" s="33" t="s">
        <v>103</v>
      </c>
      <c r="D168" s="37" t="s">
        <v>11</v>
      </c>
      <c r="E168" s="140">
        <v>2</v>
      </c>
      <c r="F168" s="29">
        <v>2236.5</v>
      </c>
      <c r="G168" s="110">
        <v>4473</v>
      </c>
      <c r="H168" s="236">
        <f>'pe buc pe contr'!G192+'rep ISC'!H192+'rep avz+AT'!I192</f>
        <v>5460.5802482162462</v>
      </c>
      <c r="I168" s="167" t="s">
        <v>281</v>
      </c>
      <c r="J168" s="167" t="s">
        <v>273</v>
      </c>
    </row>
    <row r="169" spans="2:10" ht="25.5" x14ac:dyDescent="0.2">
      <c r="B169" s="69">
        <v>131</v>
      </c>
      <c r="C169" s="33" t="s">
        <v>104</v>
      </c>
      <c r="D169" s="37" t="s">
        <v>11</v>
      </c>
      <c r="E169" s="140">
        <v>2</v>
      </c>
      <c r="F169" s="29">
        <v>72418.5</v>
      </c>
      <c r="G169" s="110">
        <v>144837</v>
      </c>
      <c r="H169" s="236">
        <f>'pe buc pe contr'!G193+'rep ISC'!H193+'rep avz+AT'!I193</f>
        <v>176815.12662886127</v>
      </c>
      <c r="I169" s="167" t="s">
        <v>281</v>
      </c>
      <c r="J169" s="167" t="s">
        <v>273</v>
      </c>
    </row>
    <row r="170" spans="2:10" ht="25.5" x14ac:dyDescent="0.2">
      <c r="B170" s="69">
        <v>132</v>
      </c>
      <c r="C170" s="33" t="s">
        <v>105</v>
      </c>
      <c r="D170" s="37" t="s">
        <v>11</v>
      </c>
      <c r="E170" s="140">
        <v>3</v>
      </c>
      <c r="F170" s="29">
        <v>1874.88</v>
      </c>
      <c r="G170" s="110">
        <v>5624.64</v>
      </c>
      <c r="H170" s="236">
        <f>'pe buc pe contr'!G194+'rep ISC'!H194+'rep avz+AT'!I194</f>
        <v>6866.4873881795284</v>
      </c>
      <c r="I170" s="179" t="s">
        <v>267</v>
      </c>
      <c r="J170" s="179"/>
    </row>
    <row r="171" spans="2:10" ht="25.5" x14ac:dyDescent="0.2">
      <c r="B171" s="69">
        <v>133</v>
      </c>
      <c r="C171" s="91" t="s">
        <v>106</v>
      </c>
      <c r="D171" s="37" t="s">
        <v>11</v>
      </c>
      <c r="E171" s="140">
        <v>3</v>
      </c>
      <c r="F171" s="29">
        <v>670.32</v>
      </c>
      <c r="G171" s="110">
        <v>2010.96</v>
      </c>
      <c r="H171" s="236">
        <f>'pe buc pe contr'!G195+'rep ISC'!H195+'rep avz+AT'!I195</f>
        <v>2454.9538242684871</v>
      </c>
      <c r="I171" s="179" t="s">
        <v>267</v>
      </c>
      <c r="J171" s="179"/>
    </row>
    <row r="172" spans="2:10" ht="25.5" x14ac:dyDescent="0.2">
      <c r="B172" s="69">
        <v>134</v>
      </c>
      <c r="C172" s="91" t="s">
        <v>107</v>
      </c>
      <c r="D172" s="37" t="s">
        <v>108</v>
      </c>
      <c r="E172" s="142">
        <v>900</v>
      </c>
      <c r="F172" s="29">
        <v>5.04</v>
      </c>
      <c r="G172" s="110">
        <v>4536</v>
      </c>
      <c r="H172" s="236">
        <f>'pe buc pe contr'!G196+'rep ISC'!H196+'rep avz+AT'!I196</f>
        <v>5537.4898291770396</v>
      </c>
      <c r="I172" s="179" t="s">
        <v>267</v>
      </c>
      <c r="J172" s="179"/>
    </row>
    <row r="173" spans="2:10" ht="25.5" x14ac:dyDescent="0.2">
      <c r="B173" s="69">
        <v>135</v>
      </c>
      <c r="C173" s="91" t="s">
        <v>109</v>
      </c>
      <c r="D173" s="37" t="s">
        <v>11</v>
      </c>
      <c r="E173" s="140">
        <v>3</v>
      </c>
      <c r="F173" s="29">
        <v>146.16</v>
      </c>
      <c r="G173" s="110">
        <v>438.48</v>
      </c>
      <c r="H173" s="236">
        <f>'pe buc pe contr'!G197+'rep ISC'!H197+'rep avz+AT'!I197</f>
        <v>535.29068348711382</v>
      </c>
      <c r="I173" s="179" t="s">
        <v>267</v>
      </c>
      <c r="J173" s="179"/>
    </row>
    <row r="174" spans="2:10" ht="25.5" x14ac:dyDescent="0.2">
      <c r="B174" s="69">
        <v>136</v>
      </c>
      <c r="C174" s="91" t="s">
        <v>110</v>
      </c>
      <c r="D174" s="37" t="s">
        <v>11</v>
      </c>
      <c r="E174" s="140">
        <v>6</v>
      </c>
      <c r="F174" s="29">
        <v>196.56</v>
      </c>
      <c r="G174" s="110">
        <v>1179.3600000000001</v>
      </c>
      <c r="H174" s="236">
        <f>'pe buc pe contr'!G198+'rep ISC'!H198+'rep avz+AT'!I198</f>
        <v>1439.7473555860302</v>
      </c>
      <c r="I174" s="179" t="s">
        <v>267</v>
      </c>
      <c r="J174" s="179"/>
    </row>
    <row r="175" spans="2:10" ht="25.5" x14ac:dyDescent="0.2">
      <c r="B175" s="69">
        <v>137</v>
      </c>
      <c r="C175" s="91" t="s">
        <v>111</v>
      </c>
      <c r="D175" s="37" t="s">
        <v>11</v>
      </c>
      <c r="E175" s="140">
        <v>4</v>
      </c>
      <c r="F175" s="29">
        <v>388.08</v>
      </c>
      <c r="G175" s="110">
        <v>1552.32</v>
      </c>
      <c r="H175" s="236">
        <f>'pe buc pe contr'!G199+'rep ISC'!H199+'rep avz+AT'!I199</f>
        <v>1895.0520748739198</v>
      </c>
      <c r="I175" s="179" t="s">
        <v>267</v>
      </c>
      <c r="J175" s="179"/>
    </row>
    <row r="176" spans="2:10" ht="25.5" x14ac:dyDescent="0.2">
      <c r="B176" s="69">
        <v>138</v>
      </c>
      <c r="C176" s="91" t="s">
        <v>112</v>
      </c>
      <c r="D176" s="37" t="s">
        <v>113</v>
      </c>
      <c r="E176" s="140">
        <v>12</v>
      </c>
      <c r="F176" s="29">
        <v>25.2</v>
      </c>
      <c r="G176" s="110">
        <v>302.39999999999998</v>
      </c>
      <c r="H176" s="236">
        <f>'pe buc pe contr'!G200+'rep ISC'!H200+'rep avz+AT'!I200</f>
        <v>369.16598861180256</v>
      </c>
      <c r="I176" s="179" t="s">
        <v>267</v>
      </c>
      <c r="J176" s="179"/>
    </row>
    <row r="177" spans="2:10" ht="25.5" x14ac:dyDescent="0.2">
      <c r="B177" s="69">
        <v>139</v>
      </c>
      <c r="C177" s="33" t="s">
        <v>114</v>
      </c>
      <c r="D177" s="37" t="s">
        <v>113</v>
      </c>
      <c r="E177" s="140">
        <v>6</v>
      </c>
      <c r="F177" s="29">
        <v>1673.28</v>
      </c>
      <c r="G177" s="110">
        <v>10039.68</v>
      </c>
      <c r="H177" s="236">
        <f>'pe buc pe contr'!G201+'rep ISC'!H201+'rep avz+AT'!I201</f>
        <v>12256.310821911846</v>
      </c>
      <c r="I177" s="179" t="s">
        <v>267</v>
      </c>
      <c r="J177" s="179"/>
    </row>
    <row r="178" spans="2:10" ht="25.5" x14ac:dyDescent="0.2">
      <c r="B178" s="69">
        <v>140</v>
      </c>
      <c r="C178" s="33" t="s">
        <v>115</v>
      </c>
      <c r="D178" s="37" t="s">
        <v>113</v>
      </c>
      <c r="E178" s="140">
        <v>9</v>
      </c>
      <c r="F178" s="29">
        <v>5559.12</v>
      </c>
      <c r="G178" s="110">
        <v>50032.08</v>
      </c>
      <c r="H178" s="236">
        <f>'pe buc pe contr'!G202+'rep ISC'!H202+'rep avz+AT'!I202</f>
        <v>61078.512815822738</v>
      </c>
      <c r="I178" s="167" t="s">
        <v>281</v>
      </c>
      <c r="J178" s="167" t="s">
        <v>273</v>
      </c>
    </row>
    <row r="179" spans="2:10" ht="25.5" x14ac:dyDescent="0.2">
      <c r="B179" s="69">
        <v>141</v>
      </c>
      <c r="C179" s="33" t="s">
        <v>116</v>
      </c>
      <c r="D179" s="37" t="s">
        <v>113</v>
      </c>
      <c r="E179" s="140">
        <v>9</v>
      </c>
      <c r="F179" s="29">
        <v>771.62</v>
      </c>
      <c r="G179" s="110">
        <v>6944.58</v>
      </c>
      <c r="H179" s="236">
        <f>'pe buc pe contr'!G203+'rep ISC'!H203+'rep avz+AT'!I203</f>
        <v>8477.8529801380701</v>
      </c>
      <c r="I179" s="179" t="s">
        <v>267</v>
      </c>
      <c r="J179" s="179"/>
    </row>
    <row r="180" spans="2:10" x14ac:dyDescent="0.2">
      <c r="B180" s="69">
        <v>142</v>
      </c>
      <c r="C180" s="33" t="s">
        <v>80</v>
      </c>
      <c r="D180" s="37" t="s">
        <v>11</v>
      </c>
      <c r="E180" s="140">
        <v>3</v>
      </c>
      <c r="F180" s="29">
        <v>5024.88</v>
      </c>
      <c r="G180" s="110">
        <v>15074.64</v>
      </c>
      <c r="H180" s="236">
        <f>'pe buc pe contr'!G204+'rep ISC'!H204+'rep avz+AT'!I204</f>
        <v>18402.924532298359</v>
      </c>
      <c r="I180" s="167" t="s">
        <v>281</v>
      </c>
      <c r="J180" s="167" t="s">
        <v>273</v>
      </c>
    </row>
    <row r="181" spans="2:10" ht="25.5" x14ac:dyDescent="0.2">
      <c r="B181" s="69">
        <v>143</v>
      </c>
      <c r="C181" s="33" t="s">
        <v>117</v>
      </c>
      <c r="D181" s="37" t="s">
        <v>113</v>
      </c>
      <c r="E181" s="140">
        <v>9</v>
      </c>
      <c r="F181" s="29">
        <v>346.75</v>
      </c>
      <c r="G181" s="110">
        <v>3120.75</v>
      </c>
      <c r="H181" s="236">
        <f>'pe buc pe contr'!G205+'rep ISC'!H205+'rep avz+AT'!I205</f>
        <v>3809.7710283078136</v>
      </c>
      <c r="I181" s="179" t="s">
        <v>267</v>
      </c>
      <c r="J181" s="179"/>
    </row>
    <row r="182" spans="2:10" ht="25.5" x14ac:dyDescent="0.2">
      <c r="B182" s="69">
        <v>144</v>
      </c>
      <c r="C182" s="33" t="s">
        <v>114</v>
      </c>
      <c r="D182" s="37" t="s">
        <v>113</v>
      </c>
      <c r="E182" s="140">
        <v>6</v>
      </c>
      <c r="F182" s="29">
        <v>1985.76</v>
      </c>
      <c r="G182" s="110">
        <v>11914.56</v>
      </c>
      <c r="H182" s="236">
        <f>'pe buc pe contr'!G206+'rep ISC'!H206+'rep avz+AT'!I206</f>
        <v>14545.13995130502</v>
      </c>
      <c r="I182" s="179" t="s">
        <v>267</v>
      </c>
      <c r="J182" s="179"/>
    </row>
    <row r="183" spans="2:10" ht="25.5" x14ac:dyDescent="0.2">
      <c r="B183" s="69">
        <v>145</v>
      </c>
      <c r="C183" s="33" t="s">
        <v>72</v>
      </c>
      <c r="D183" s="37" t="s">
        <v>113</v>
      </c>
      <c r="E183" s="140">
        <v>1</v>
      </c>
      <c r="F183" s="29">
        <v>18900</v>
      </c>
      <c r="G183" s="110">
        <v>18900</v>
      </c>
      <c r="H183" s="236">
        <f>'pe buc pe contr'!G207+'rep ISC'!H207+'rep avz+AT'!I207</f>
        <v>23072.874288237661</v>
      </c>
      <c r="I183" s="167" t="s">
        <v>281</v>
      </c>
      <c r="J183" s="167" t="s">
        <v>273</v>
      </c>
    </row>
    <row r="184" spans="2:10" x14ac:dyDescent="0.2">
      <c r="B184" s="152"/>
      <c r="C184" s="159" t="s">
        <v>118</v>
      </c>
      <c r="D184" s="160"/>
      <c r="E184" s="161"/>
      <c r="F184" s="162"/>
      <c r="G184" s="163"/>
      <c r="H184" s="153"/>
      <c r="I184" s="168"/>
      <c r="J184" s="168"/>
    </row>
    <row r="185" spans="2:10" ht="25.5" x14ac:dyDescent="0.2">
      <c r="B185" s="69">
        <v>146</v>
      </c>
      <c r="C185" s="91" t="s">
        <v>119</v>
      </c>
      <c r="D185" s="37" t="s">
        <v>11</v>
      </c>
      <c r="E185" s="140">
        <v>2</v>
      </c>
      <c r="F185" s="29">
        <v>882</v>
      </c>
      <c r="G185" s="110">
        <v>1764</v>
      </c>
      <c r="H185" s="236">
        <f>'pe buc pe contr'!G209+'rep ISC'!H209+'rep avz+AT'!I209</f>
        <v>2153.4682669021818</v>
      </c>
      <c r="I185" s="179" t="s">
        <v>267</v>
      </c>
      <c r="J185" s="179"/>
    </row>
    <row r="186" spans="2:10" ht="25.5" x14ac:dyDescent="0.2">
      <c r="B186" s="69">
        <v>147</v>
      </c>
      <c r="C186" s="91" t="s">
        <v>107</v>
      </c>
      <c r="D186" s="37" t="s">
        <v>108</v>
      </c>
      <c r="E186" s="140">
        <v>600</v>
      </c>
      <c r="F186" s="29">
        <v>5.04</v>
      </c>
      <c r="G186" s="110">
        <v>3024</v>
      </c>
      <c r="H186" s="236">
        <f>'pe buc pe contr'!G210+'rep ISC'!H210+'rep avz+AT'!I210</f>
        <v>3691.659886118026</v>
      </c>
      <c r="I186" s="179" t="s">
        <v>267</v>
      </c>
      <c r="J186" s="179"/>
    </row>
    <row r="187" spans="2:10" ht="25.5" x14ac:dyDescent="0.2">
      <c r="B187" s="69">
        <v>148</v>
      </c>
      <c r="C187" s="91" t="s">
        <v>120</v>
      </c>
      <c r="D187" s="37" t="s">
        <v>113</v>
      </c>
      <c r="E187" s="140">
        <v>4</v>
      </c>
      <c r="F187" s="29">
        <v>1985.76</v>
      </c>
      <c r="G187" s="110">
        <v>7943.04</v>
      </c>
      <c r="H187" s="236">
        <f>'pe buc pe contr'!G211+'rep ISC'!H211+'rep avz+AT'!I211</f>
        <v>9696.7599675366819</v>
      </c>
      <c r="I187" s="179" t="s">
        <v>267</v>
      </c>
      <c r="J187" s="179"/>
    </row>
    <row r="188" spans="2:10" ht="25.5" x14ac:dyDescent="0.2">
      <c r="B188" s="69">
        <v>149</v>
      </c>
      <c r="C188" s="91" t="s">
        <v>110</v>
      </c>
      <c r="D188" s="37" t="s">
        <v>11</v>
      </c>
      <c r="E188" s="140">
        <v>2</v>
      </c>
      <c r="F188" s="29">
        <v>196.56</v>
      </c>
      <c r="G188" s="110">
        <v>393.12</v>
      </c>
      <c r="H188" s="236">
        <f>'pe buc pe contr'!G212+'rep ISC'!H212+'rep avz+AT'!I212</f>
        <v>479.9157851953434</v>
      </c>
      <c r="I188" s="179" t="s">
        <v>267</v>
      </c>
      <c r="J188" s="179"/>
    </row>
    <row r="189" spans="2:10" ht="25.5" x14ac:dyDescent="0.2">
      <c r="B189" s="69">
        <v>150</v>
      </c>
      <c r="C189" s="91" t="s">
        <v>111</v>
      </c>
      <c r="D189" s="37" t="s">
        <v>11</v>
      </c>
      <c r="E189" s="140">
        <v>2</v>
      </c>
      <c r="F189" s="29">
        <v>388.08</v>
      </c>
      <c r="G189" s="110">
        <v>776.16</v>
      </c>
      <c r="H189" s="236">
        <f>'pe buc pe contr'!G213+'rep ISC'!H213+'rep avz+AT'!I213</f>
        <v>947.52603743695988</v>
      </c>
      <c r="I189" s="179" t="s">
        <v>267</v>
      </c>
      <c r="J189" s="179"/>
    </row>
    <row r="190" spans="2:10" ht="25.5" x14ac:dyDescent="0.2">
      <c r="B190" s="69">
        <v>151</v>
      </c>
      <c r="C190" s="91" t="s">
        <v>121</v>
      </c>
      <c r="D190" s="37" t="s">
        <v>113</v>
      </c>
      <c r="E190" s="140">
        <v>6</v>
      </c>
      <c r="F190" s="29">
        <v>1570.66</v>
      </c>
      <c r="G190" s="110">
        <v>9423.9600000000009</v>
      </c>
      <c r="H190" s="236">
        <f>'pe buc pe contr'!G214+'rep ISC'!H214+'rep avz+AT'!I214</f>
        <v>11504.647850655039</v>
      </c>
      <c r="I190" s="179" t="s">
        <v>267</v>
      </c>
      <c r="J190" s="179"/>
    </row>
    <row r="191" spans="2:10" ht="25.5" x14ac:dyDescent="0.2">
      <c r="B191" s="69">
        <v>152</v>
      </c>
      <c r="C191" s="33" t="s">
        <v>122</v>
      </c>
      <c r="D191" s="37" t="s">
        <v>113</v>
      </c>
      <c r="E191" s="140">
        <v>4</v>
      </c>
      <c r="F191" s="29">
        <v>1587.6</v>
      </c>
      <c r="G191" s="110">
        <v>6350.4</v>
      </c>
      <c r="H191" s="236">
        <f>'pe buc pe contr'!G215+'rep ISC'!H215+'rep avz+AT'!I215</f>
        <v>7752.4857608478542</v>
      </c>
      <c r="I191" s="179" t="s">
        <v>267</v>
      </c>
      <c r="J191" s="179"/>
    </row>
    <row r="192" spans="2:10" x14ac:dyDescent="0.2">
      <c r="B192" s="69">
        <v>153</v>
      </c>
      <c r="C192" s="33" t="s">
        <v>80</v>
      </c>
      <c r="D192" s="37" t="s">
        <v>113</v>
      </c>
      <c r="E192" s="140">
        <v>1</v>
      </c>
      <c r="F192" s="29">
        <v>5024.88</v>
      </c>
      <c r="G192" s="110">
        <v>5024.88</v>
      </c>
      <c r="H192" s="236">
        <f>'pe buc pe contr'!G216+'rep ISC'!H216+'rep avz+AT'!I216</f>
        <v>6134.3081774327866</v>
      </c>
      <c r="I192" s="167" t="s">
        <v>281</v>
      </c>
      <c r="J192" s="167" t="s">
        <v>273</v>
      </c>
    </row>
    <row r="193" spans="2:10" x14ac:dyDescent="0.2">
      <c r="B193" s="152"/>
      <c r="C193" s="159" t="s">
        <v>123</v>
      </c>
      <c r="D193" s="160"/>
      <c r="E193" s="161"/>
      <c r="F193" s="162"/>
      <c r="G193" s="163"/>
      <c r="H193" s="153"/>
      <c r="I193" s="168"/>
      <c r="J193" s="168"/>
    </row>
    <row r="194" spans="2:10" ht="25.5" x14ac:dyDescent="0.2">
      <c r="B194" s="69">
        <v>154</v>
      </c>
      <c r="C194" s="33" t="s">
        <v>124</v>
      </c>
      <c r="D194" s="37" t="s">
        <v>11</v>
      </c>
      <c r="E194" s="140">
        <v>3</v>
      </c>
      <c r="F194" s="29">
        <v>1512</v>
      </c>
      <c r="G194" s="110">
        <v>4536</v>
      </c>
      <c r="H194" s="236">
        <f>'pe buc pe contr'!G218+'rep ISC'!H218+'rep avz+AT'!I218</f>
        <v>5537.4898291770396</v>
      </c>
      <c r="I194" s="179" t="s">
        <v>267</v>
      </c>
      <c r="J194" s="179"/>
    </row>
    <row r="195" spans="2:10" ht="25.5" x14ac:dyDescent="0.2">
      <c r="B195" s="69">
        <v>155</v>
      </c>
      <c r="C195" s="33" t="s">
        <v>125</v>
      </c>
      <c r="D195" s="37" t="s">
        <v>11</v>
      </c>
      <c r="E195" s="140">
        <v>3</v>
      </c>
      <c r="F195" s="29">
        <v>841.68</v>
      </c>
      <c r="G195" s="110">
        <v>2525.04</v>
      </c>
      <c r="H195" s="236">
        <f>'pe buc pe contr'!G219+'rep ISC'!H219+'rep avz+AT'!I219</f>
        <v>3082.5360049085516</v>
      </c>
      <c r="I195" s="179" t="s">
        <v>267</v>
      </c>
      <c r="J195" s="179"/>
    </row>
    <row r="196" spans="2:10" x14ac:dyDescent="0.2">
      <c r="B196" s="69">
        <v>156</v>
      </c>
      <c r="C196" s="33" t="s">
        <v>126</v>
      </c>
      <c r="D196" s="37" t="s">
        <v>11</v>
      </c>
      <c r="E196" s="140">
        <v>3</v>
      </c>
      <c r="F196" s="29">
        <v>5559.12</v>
      </c>
      <c r="G196" s="110">
        <v>16677.36</v>
      </c>
      <c r="H196" s="236">
        <f>'pe buc pe contr'!G220+'rep ISC'!H220+'rep avz+AT'!I220</f>
        <v>20359.50427194091</v>
      </c>
      <c r="I196" s="167" t="s">
        <v>281</v>
      </c>
      <c r="J196" s="167" t="s">
        <v>273</v>
      </c>
    </row>
    <row r="197" spans="2:10" ht="25.5" x14ac:dyDescent="0.2">
      <c r="B197" s="69">
        <v>157</v>
      </c>
      <c r="C197" s="91" t="s">
        <v>127</v>
      </c>
      <c r="D197" s="37" t="s">
        <v>11</v>
      </c>
      <c r="E197" s="140">
        <v>3</v>
      </c>
      <c r="F197" s="29">
        <v>1043.28</v>
      </c>
      <c r="G197" s="110">
        <v>3129.84</v>
      </c>
      <c r="H197" s="236">
        <f>'pe buc pe contr'!G221+'rep ISC'!H221+'rep avz+AT'!I221</f>
        <v>3820.8679821321566</v>
      </c>
      <c r="I197" s="179" t="s">
        <v>267</v>
      </c>
      <c r="J197" s="179"/>
    </row>
    <row r="198" spans="2:10" ht="25.5" x14ac:dyDescent="0.2">
      <c r="B198" s="69">
        <v>158</v>
      </c>
      <c r="C198" s="91" t="s">
        <v>107</v>
      </c>
      <c r="D198" s="37" t="s">
        <v>108</v>
      </c>
      <c r="E198" s="140">
        <v>300</v>
      </c>
      <c r="F198" s="29">
        <v>5.04</v>
      </c>
      <c r="G198" s="110">
        <v>1512</v>
      </c>
      <c r="H198" s="236">
        <f>'pe buc pe contr'!G222+'rep ISC'!H222+'rep avz+AT'!I222</f>
        <v>1845.829943059013</v>
      </c>
      <c r="I198" s="179" t="s">
        <v>267</v>
      </c>
      <c r="J198" s="179"/>
    </row>
    <row r="199" spans="2:10" ht="25.5" x14ac:dyDescent="0.2">
      <c r="B199" s="69">
        <v>159</v>
      </c>
      <c r="C199" s="91" t="s">
        <v>128</v>
      </c>
      <c r="D199" s="37" t="s">
        <v>11</v>
      </c>
      <c r="E199" s="140">
        <v>6</v>
      </c>
      <c r="F199" s="29">
        <v>146.16</v>
      </c>
      <c r="G199" s="110">
        <v>876.96</v>
      </c>
      <c r="H199" s="236">
        <f>'pe buc pe contr'!G223+'rep ISC'!H223+'rep avz+AT'!I223</f>
        <v>1070.5813669742276</v>
      </c>
      <c r="I199" s="179" t="s">
        <v>267</v>
      </c>
      <c r="J199" s="179"/>
    </row>
    <row r="200" spans="2:10" ht="25.5" x14ac:dyDescent="0.2">
      <c r="B200" s="69">
        <v>160</v>
      </c>
      <c r="C200" s="91" t="s">
        <v>129</v>
      </c>
      <c r="D200" s="37" t="s">
        <v>11</v>
      </c>
      <c r="E200" s="140">
        <v>3</v>
      </c>
      <c r="F200" s="29">
        <v>23814</v>
      </c>
      <c r="G200" s="110">
        <v>71442</v>
      </c>
      <c r="H200" s="236">
        <f>'pe buc pe contr'!G224+'rep ISC'!H224+'rep avz+AT'!I224</f>
        <v>87215.46480953836</v>
      </c>
      <c r="I200" s="167" t="s">
        <v>281</v>
      </c>
      <c r="J200" s="167" t="s">
        <v>273</v>
      </c>
    </row>
    <row r="201" spans="2:10" ht="25.5" x14ac:dyDescent="0.2">
      <c r="B201" s="69">
        <v>161</v>
      </c>
      <c r="C201" s="91" t="s">
        <v>130</v>
      </c>
      <c r="D201" s="37" t="s">
        <v>113</v>
      </c>
      <c r="E201" s="140">
        <v>9</v>
      </c>
      <c r="F201" s="29">
        <v>25.2</v>
      </c>
      <c r="G201" s="110">
        <v>226.79999999999998</v>
      </c>
      <c r="H201" s="236">
        <f>'pe buc pe contr'!G225+'rep ISC'!H225+'rep avz+AT'!I225</f>
        <v>276.87449145885194</v>
      </c>
      <c r="I201" s="179" t="s">
        <v>267</v>
      </c>
      <c r="J201" s="179"/>
    </row>
    <row r="202" spans="2:10" ht="25.5" x14ac:dyDescent="0.2">
      <c r="B202" s="69">
        <v>162</v>
      </c>
      <c r="C202" s="33" t="s">
        <v>131</v>
      </c>
      <c r="D202" s="37" t="s">
        <v>113</v>
      </c>
      <c r="E202" s="140">
        <v>6</v>
      </c>
      <c r="F202" s="29">
        <v>1209.5999999999999</v>
      </c>
      <c r="G202" s="110">
        <v>7257.5999999999995</v>
      </c>
      <c r="H202" s="236">
        <f>'pe buc pe contr'!G226+'rep ISC'!H226+'rep avz+AT'!I226</f>
        <v>8859.9837266832619</v>
      </c>
      <c r="I202" s="179" t="s">
        <v>267</v>
      </c>
      <c r="J202" s="179"/>
    </row>
    <row r="203" spans="2:10" ht="25.5" x14ac:dyDescent="0.2">
      <c r="B203" s="69">
        <v>163</v>
      </c>
      <c r="C203" s="33" t="s">
        <v>132</v>
      </c>
      <c r="D203" s="37" t="s">
        <v>113</v>
      </c>
      <c r="E203" s="140">
        <v>9</v>
      </c>
      <c r="F203" s="29">
        <v>1159.2</v>
      </c>
      <c r="G203" s="110">
        <v>10432.800000000001</v>
      </c>
      <c r="H203" s="236">
        <f>'pe buc pe contr'!G227+'rep ISC'!H227+'rep avz+AT'!I227</f>
        <v>12736.22660710719</v>
      </c>
      <c r="I203" s="179" t="s">
        <v>267</v>
      </c>
      <c r="J203" s="179"/>
    </row>
    <row r="204" spans="2:10" x14ac:dyDescent="0.2">
      <c r="B204" s="69">
        <v>164</v>
      </c>
      <c r="C204" s="33" t="s">
        <v>80</v>
      </c>
      <c r="D204" s="37" t="s">
        <v>11</v>
      </c>
      <c r="E204" s="140">
        <v>3</v>
      </c>
      <c r="F204" s="29">
        <v>5024.88</v>
      </c>
      <c r="G204" s="110">
        <v>15074.64</v>
      </c>
      <c r="H204" s="236">
        <f>'pe buc pe contr'!G228+'rep ISC'!H228+'rep avz+AT'!I228</f>
        <v>18402.924532298359</v>
      </c>
      <c r="I204" s="167" t="s">
        <v>281</v>
      </c>
      <c r="J204" s="167" t="s">
        <v>273</v>
      </c>
    </row>
    <row r="205" spans="2:10" x14ac:dyDescent="0.2">
      <c r="B205" s="152"/>
      <c r="C205" s="159" t="s">
        <v>133</v>
      </c>
      <c r="D205" s="160"/>
      <c r="E205" s="161"/>
      <c r="F205" s="162"/>
      <c r="G205" s="163"/>
      <c r="H205" s="153"/>
      <c r="I205" s="168"/>
      <c r="J205" s="168"/>
    </row>
    <row r="206" spans="2:10" ht="25.5" x14ac:dyDescent="0.2">
      <c r="B206" s="69">
        <v>165</v>
      </c>
      <c r="C206" s="33" t="s">
        <v>134</v>
      </c>
      <c r="D206" s="37" t="s">
        <v>11</v>
      </c>
      <c r="E206" s="140">
        <v>18</v>
      </c>
      <c r="F206" s="29">
        <v>559.44000000000005</v>
      </c>
      <c r="G206" s="110">
        <v>10069.920000000002</v>
      </c>
      <c r="H206" s="236">
        <f>'pe buc pe contr'!G230+'rep ISC'!H230+'rep avz+AT'!I230</f>
        <v>12293.22742077303</v>
      </c>
      <c r="I206" s="179" t="s">
        <v>267</v>
      </c>
      <c r="J206" s="179"/>
    </row>
    <row r="207" spans="2:10" ht="25.5" x14ac:dyDescent="0.2">
      <c r="B207" s="69">
        <v>166</v>
      </c>
      <c r="C207" s="91" t="s">
        <v>135</v>
      </c>
      <c r="D207" s="37" t="s">
        <v>11</v>
      </c>
      <c r="E207" s="140">
        <v>16</v>
      </c>
      <c r="F207" s="29">
        <v>257.04000000000002</v>
      </c>
      <c r="G207" s="110">
        <v>4112.6400000000003</v>
      </c>
      <c r="H207" s="236">
        <f>'pe buc pe contr'!G231+'rep ISC'!H231+'rep avz+AT'!I231</f>
        <v>5020.6574451205161</v>
      </c>
      <c r="I207" s="179" t="s">
        <v>267</v>
      </c>
      <c r="J207" s="179"/>
    </row>
    <row r="208" spans="2:10" ht="25.5" x14ac:dyDescent="0.2">
      <c r="B208" s="69">
        <v>167</v>
      </c>
      <c r="C208" s="91" t="s">
        <v>136</v>
      </c>
      <c r="D208" s="37" t="s">
        <v>11</v>
      </c>
      <c r="E208" s="140">
        <v>100</v>
      </c>
      <c r="F208" s="29">
        <v>1023.12</v>
      </c>
      <c r="G208" s="110">
        <v>102312</v>
      </c>
      <c r="H208" s="236">
        <f>'pe buc pe contr'!G232+'rep ISC'!H232+'rep avz+AT'!I232</f>
        <v>124901.15948032655</v>
      </c>
      <c r="I208" s="179" t="s">
        <v>267</v>
      </c>
      <c r="J208" s="179"/>
    </row>
    <row r="209" spans="2:10" ht="25.5" x14ac:dyDescent="0.2">
      <c r="B209" s="69">
        <v>168</v>
      </c>
      <c r="C209" s="91" t="s">
        <v>137</v>
      </c>
      <c r="D209" s="37" t="s">
        <v>11</v>
      </c>
      <c r="E209" s="140">
        <v>30</v>
      </c>
      <c r="F209" s="29">
        <v>267.12</v>
      </c>
      <c r="G209" s="110">
        <v>8013.6</v>
      </c>
      <c r="H209" s="236">
        <f>'pe buc pe contr'!G233+'rep ISC'!H233+'rep avz+AT'!I233</f>
        <v>9782.8986982127699</v>
      </c>
      <c r="I209" s="179" t="s">
        <v>267</v>
      </c>
      <c r="J209" s="179"/>
    </row>
    <row r="210" spans="2:10" x14ac:dyDescent="0.2">
      <c r="B210" s="69">
        <v>169</v>
      </c>
      <c r="C210" s="91" t="s">
        <v>138</v>
      </c>
      <c r="D210" s="37" t="s">
        <v>11</v>
      </c>
      <c r="E210" s="140">
        <v>3</v>
      </c>
      <c r="F210" s="29">
        <v>7534.8</v>
      </c>
      <c r="G210" s="110">
        <v>22604.400000000001</v>
      </c>
      <c r="H210" s="236">
        <f>'pe buc pe contr'!G234+'rep ISC'!H234+'rep avz+AT'!I234</f>
        <v>27595.157648732245</v>
      </c>
      <c r="I210" s="167" t="s">
        <v>281</v>
      </c>
      <c r="J210" s="167" t="s">
        <v>273</v>
      </c>
    </row>
    <row r="211" spans="2:10" ht="25.5" x14ac:dyDescent="0.2">
      <c r="B211" s="69">
        <v>170</v>
      </c>
      <c r="C211" s="91" t="s">
        <v>139</v>
      </c>
      <c r="D211" s="37" t="s">
        <v>113</v>
      </c>
      <c r="E211" s="140">
        <v>2</v>
      </c>
      <c r="F211" s="29">
        <v>136.08000000000001</v>
      </c>
      <c r="G211" s="110">
        <v>272.16000000000003</v>
      </c>
      <c r="H211" s="236">
        <f>'pe buc pe contr'!G235+'rep ISC'!H235+'rep avz+AT'!I235</f>
        <v>332.24938975062236</v>
      </c>
      <c r="I211" s="179" t="s">
        <v>267</v>
      </c>
      <c r="J211" s="179"/>
    </row>
    <row r="212" spans="2:10" ht="25.5" x14ac:dyDescent="0.2">
      <c r="B212" s="69">
        <v>171</v>
      </c>
      <c r="C212" s="91" t="s">
        <v>140</v>
      </c>
      <c r="D212" s="37" t="s">
        <v>11</v>
      </c>
      <c r="E212" s="140">
        <v>4</v>
      </c>
      <c r="F212" s="29">
        <v>932.4</v>
      </c>
      <c r="G212" s="110">
        <v>3729.6</v>
      </c>
      <c r="H212" s="236">
        <f>'pe buc pe contr'!G236+'rep ISC'!H236+'rep avz+AT'!I236</f>
        <v>4553.0471928788984</v>
      </c>
      <c r="I212" s="179" t="s">
        <v>267</v>
      </c>
      <c r="J212" s="179"/>
    </row>
    <row r="213" spans="2:10" x14ac:dyDescent="0.2">
      <c r="B213" s="69">
        <v>172</v>
      </c>
      <c r="C213" s="91" t="s">
        <v>141</v>
      </c>
      <c r="D213" s="37" t="s">
        <v>11</v>
      </c>
      <c r="E213" s="140">
        <v>1</v>
      </c>
      <c r="F213" s="29">
        <v>6002.64</v>
      </c>
      <c r="G213" s="110">
        <v>6002.64</v>
      </c>
      <c r="H213" s="236">
        <f>'pe buc pe contr'!G237+'rep ISC'!H237+'rep avz+AT'!I237</f>
        <v>7327.9448739442814</v>
      </c>
      <c r="I213" s="167" t="s">
        <v>281</v>
      </c>
      <c r="J213" s="167" t="s">
        <v>273</v>
      </c>
    </row>
    <row r="214" spans="2:10" ht="25.5" x14ac:dyDescent="0.2">
      <c r="B214" s="69">
        <v>173</v>
      </c>
      <c r="C214" s="91" t="s">
        <v>142</v>
      </c>
      <c r="D214" s="37" t="s">
        <v>113</v>
      </c>
      <c r="E214" s="140">
        <v>3</v>
      </c>
      <c r="F214" s="29">
        <v>3774.96</v>
      </c>
      <c r="G214" s="110">
        <v>11324.880000000001</v>
      </c>
      <c r="H214" s="236">
        <f>'pe buc pe contr'!G238+'rep ISC'!H238+'rep avz+AT'!I238</f>
        <v>13825.266273512008</v>
      </c>
      <c r="I214" s="167" t="s">
        <v>281</v>
      </c>
      <c r="J214" s="167" t="s">
        <v>273</v>
      </c>
    </row>
    <row r="215" spans="2:10" ht="25.5" x14ac:dyDescent="0.2">
      <c r="B215" s="69">
        <v>174</v>
      </c>
      <c r="C215" s="91" t="s">
        <v>143</v>
      </c>
      <c r="D215" s="37" t="s">
        <v>11</v>
      </c>
      <c r="E215" s="140">
        <v>15</v>
      </c>
      <c r="F215" s="29">
        <v>25.2</v>
      </c>
      <c r="G215" s="110">
        <v>378</v>
      </c>
      <c r="H215" s="236">
        <f>'pe buc pe contr'!G239+'rep ISC'!H239+'rep avz+AT'!I239</f>
        <v>461.45748576475324</v>
      </c>
      <c r="I215" s="179" t="s">
        <v>267</v>
      </c>
      <c r="J215" s="179"/>
    </row>
    <row r="216" spans="2:10" x14ac:dyDescent="0.2">
      <c r="B216" s="69">
        <v>175</v>
      </c>
      <c r="C216" s="33" t="s">
        <v>144</v>
      </c>
      <c r="D216" s="37" t="s">
        <v>11</v>
      </c>
      <c r="E216" s="140">
        <v>2</v>
      </c>
      <c r="F216" s="29">
        <v>5317.2</v>
      </c>
      <c r="G216" s="110">
        <v>10634.4</v>
      </c>
      <c r="H216" s="236">
        <f>'pe buc pe contr'!G240+'rep ISC'!H240+'rep avz+AT'!I240</f>
        <v>12982.337266181725</v>
      </c>
      <c r="I216" s="167" t="s">
        <v>281</v>
      </c>
      <c r="J216" s="167" t="s">
        <v>273</v>
      </c>
    </row>
    <row r="217" spans="2:10" x14ac:dyDescent="0.2">
      <c r="B217" s="69">
        <v>176</v>
      </c>
      <c r="C217" s="33" t="s">
        <v>145</v>
      </c>
      <c r="D217" s="37" t="s">
        <v>11</v>
      </c>
      <c r="E217" s="140">
        <v>1</v>
      </c>
      <c r="F217" s="29">
        <v>15926.4</v>
      </c>
      <c r="G217" s="110">
        <v>15926.4</v>
      </c>
      <c r="H217" s="236">
        <f>'pe buc pe contr'!G241+'rep ISC'!H241+'rep avz+AT'!I241</f>
        <v>19442.74206688827</v>
      </c>
      <c r="I217" s="167" t="s">
        <v>281</v>
      </c>
      <c r="J217" s="167" t="s">
        <v>273</v>
      </c>
    </row>
    <row r="218" spans="2:10" x14ac:dyDescent="0.2">
      <c r="B218" s="69">
        <v>177</v>
      </c>
      <c r="C218" s="11" t="s">
        <v>199</v>
      </c>
      <c r="D218" s="37" t="s">
        <v>11</v>
      </c>
      <c r="E218" s="140">
        <v>1</v>
      </c>
      <c r="F218" s="29">
        <v>21006.720000000001</v>
      </c>
      <c r="G218" s="110">
        <v>21006.720000000001</v>
      </c>
      <c r="H218" s="236">
        <f>'pe buc pe contr'!G242+'rep ISC'!H242+'rep avz+AT'!I242</f>
        <v>25644.730675566556</v>
      </c>
      <c r="I218" s="167" t="s">
        <v>281</v>
      </c>
      <c r="J218" s="167" t="s">
        <v>273</v>
      </c>
    </row>
    <row r="219" spans="2:10" x14ac:dyDescent="0.2">
      <c r="B219" s="164"/>
      <c r="C219" s="155" t="s">
        <v>190</v>
      </c>
      <c r="D219" s="156"/>
      <c r="E219" s="158"/>
      <c r="F219" s="157"/>
      <c r="G219" s="165"/>
      <c r="H219" s="153"/>
      <c r="I219" s="168"/>
      <c r="J219" s="168"/>
    </row>
    <row r="220" spans="2:10" x14ac:dyDescent="0.2">
      <c r="B220" s="70">
        <v>178</v>
      </c>
      <c r="C220" s="11" t="s">
        <v>191</v>
      </c>
      <c r="D220" s="21" t="s">
        <v>12</v>
      </c>
      <c r="E220" s="46">
        <v>2</v>
      </c>
      <c r="F220" s="29">
        <v>9578.75</v>
      </c>
      <c r="G220" s="110">
        <v>19157.5</v>
      </c>
      <c r="H220" s="236">
        <f>'pe buc pe contr'!G244+'rep ISC'!H244+'rep avz+AT'!I244</f>
        <v>23387.22694057741</v>
      </c>
      <c r="I220" s="167" t="s">
        <v>281</v>
      </c>
      <c r="J220" s="167" t="s">
        <v>273</v>
      </c>
    </row>
    <row r="221" spans="2:10" ht="25.5" x14ac:dyDescent="0.2">
      <c r="B221" s="70">
        <v>179</v>
      </c>
      <c r="C221" s="277" t="s">
        <v>193</v>
      </c>
      <c r="D221" s="21" t="s">
        <v>12</v>
      </c>
      <c r="E221" s="46">
        <v>4</v>
      </c>
      <c r="F221" s="29">
        <v>227.95</v>
      </c>
      <c r="G221" s="110">
        <v>911.8</v>
      </c>
      <c r="H221" s="236">
        <f>'pe buc pe contr'!G245+'rep ISC'!H245+'rep avz+AT'!I245</f>
        <v>1113.1135860325448</v>
      </c>
      <c r="I221" s="179" t="s">
        <v>267</v>
      </c>
      <c r="J221" s="179"/>
    </row>
    <row r="222" spans="2:10" x14ac:dyDescent="0.2">
      <c r="B222" s="70">
        <v>180</v>
      </c>
      <c r="C222" s="11" t="s">
        <v>192</v>
      </c>
      <c r="D222" s="21" t="s">
        <v>12</v>
      </c>
      <c r="E222" s="46">
        <v>1</v>
      </c>
      <c r="F222" s="29">
        <v>6208</v>
      </c>
      <c r="G222" s="110">
        <v>6208</v>
      </c>
      <c r="H222" s="236">
        <f>'pe buc pe contr'!G246+'rep ISC'!H246+'rep avz+AT'!I246</f>
        <v>7578.6456921364761</v>
      </c>
      <c r="I222" s="167" t="s">
        <v>281</v>
      </c>
      <c r="J222" s="167" t="s">
        <v>273</v>
      </c>
    </row>
    <row r="223" spans="2:10" ht="15" x14ac:dyDescent="0.2">
      <c r="B223" s="18"/>
      <c r="C223" s="257" t="s">
        <v>196</v>
      </c>
      <c r="D223" s="258"/>
      <c r="E223" s="259"/>
      <c r="F223" s="260"/>
      <c r="G223" s="261"/>
      <c r="H223" s="261">
        <f>SUM(H10:H222)</f>
        <v>5270750.373776271</v>
      </c>
      <c r="I223" s="167"/>
      <c r="J223" s="167"/>
    </row>
    <row r="224" spans="2:10" ht="15" x14ac:dyDescent="0.25">
      <c r="B224" s="129"/>
      <c r="D224" s="135" t="s">
        <v>310</v>
      </c>
      <c r="E224" s="130"/>
      <c r="F224" s="131"/>
      <c r="G224" s="131"/>
      <c r="H224" s="132"/>
    </row>
    <row r="225" spans="2:8" ht="15" x14ac:dyDescent="0.2">
      <c r="B225" s="133"/>
      <c r="C225" s="116"/>
      <c r="D225" s="316" t="s">
        <v>313</v>
      </c>
      <c r="E225" s="120"/>
      <c r="F225" s="136"/>
      <c r="G225" s="137"/>
      <c r="H225" s="122"/>
    </row>
    <row r="226" spans="2:8" ht="15" x14ac:dyDescent="0.25">
      <c r="B226" s="133"/>
      <c r="C226" s="134"/>
      <c r="D226" s="135"/>
      <c r="E226" s="120"/>
      <c r="F226" s="136"/>
      <c r="G226" s="137"/>
      <c r="H226" s="122"/>
    </row>
    <row r="227" spans="2:8" x14ac:dyDescent="0.2">
      <c r="G227" s="114"/>
    </row>
    <row r="228" spans="2:8" x14ac:dyDescent="0.2">
      <c r="D228" s="114"/>
      <c r="E228" s="114"/>
      <c r="F228" s="114"/>
      <c r="H228" s="138"/>
    </row>
    <row r="229" spans="2:8" x14ac:dyDescent="0.2">
      <c r="B229" s="133"/>
      <c r="C229" s="114"/>
      <c r="D229" s="114"/>
      <c r="E229" s="114"/>
      <c r="F229" s="114"/>
      <c r="H229" s="122"/>
    </row>
    <row r="230" spans="2:8" x14ac:dyDescent="0.2">
      <c r="B230" s="133"/>
      <c r="C230" s="114"/>
      <c r="D230" s="114"/>
      <c r="E230" s="114"/>
      <c r="F230" s="114"/>
      <c r="H230" s="122"/>
    </row>
    <row r="231" spans="2:8" x14ac:dyDescent="0.2">
      <c r="B231" s="133"/>
      <c r="C231" s="114"/>
      <c r="D231" s="114"/>
      <c r="E231" s="114"/>
      <c r="F231" s="114"/>
      <c r="H231" s="122"/>
    </row>
    <row r="232" spans="2:8" x14ac:dyDescent="0.2">
      <c r="B232" s="133"/>
      <c r="C232" s="114"/>
      <c r="D232" s="114"/>
      <c r="E232" s="114"/>
      <c r="F232" s="114"/>
      <c r="H232" s="122"/>
    </row>
    <row r="233" spans="2:8" x14ac:dyDescent="0.2">
      <c r="B233" s="133"/>
      <c r="C233" s="114"/>
      <c r="D233" s="120"/>
      <c r="E233" s="120"/>
      <c r="F233" s="136"/>
      <c r="H233" s="122"/>
    </row>
    <row r="234" spans="2:8" x14ac:dyDescent="0.2">
      <c r="B234" s="133"/>
      <c r="C234" s="139"/>
      <c r="D234" s="114"/>
      <c r="E234" s="114"/>
      <c r="F234" s="114"/>
      <c r="G234" s="136"/>
      <c r="H234" s="122"/>
    </row>
    <row r="235" spans="2:8" x14ac:dyDescent="0.2">
      <c r="C235" s="114"/>
    </row>
  </sheetData>
  <mergeCells count="17">
    <mergeCell ref="J30:J42"/>
    <mergeCell ref="J52:J57"/>
    <mergeCell ref="H52:H57"/>
    <mergeCell ref="B52:B57"/>
    <mergeCell ref="D52:D57"/>
    <mergeCell ref="E52:E57"/>
    <mergeCell ref="F52:F57"/>
    <mergeCell ref="G52:G57"/>
    <mergeCell ref="I52:I57"/>
    <mergeCell ref="I30:I42"/>
    <mergeCell ref="B4:H4"/>
    <mergeCell ref="B30:B42"/>
    <mergeCell ref="D30:D42"/>
    <mergeCell ref="E30:E42"/>
    <mergeCell ref="F30:F42"/>
    <mergeCell ref="G30:G42"/>
    <mergeCell ref="H30:H42"/>
  </mergeCells>
  <pageMargins left="0.23622047244094491" right="0.23622047244094491" top="0.74803149606299213" bottom="0.35433070866141736" header="0.31496062992125984" footer="0.11811023622047245"/>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Foi de lucru</vt:lpstr>
      </vt:variant>
      <vt:variant>
        <vt:i4>4</vt:i4>
      </vt:variant>
      <vt:variant>
        <vt:lpstr>Zone denumite</vt:lpstr>
      </vt:variant>
      <vt:variant>
        <vt:i4>1</vt:i4>
      </vt:variant>
    </vt:vector>
  </HeadingPairs>
  <TitlesOfParts>
    <vt:vector size="5" baseType="lpstr">
      <vt:lpstr>pe buc pe contr</vt:lpstr>
      <vt:lpstr>rep ISC</vt:lpstr>
      <vt:lpstr>rep avz+AT</vt:lpstr>
      <vt:lpstr>pe buc final</vt:lpstr>
      <vt:lpstr>'pe buc pe contr'!Zona_de_imprimat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Fotescu Andrei</dc:creator>
  <cp:lastModifiedBy>utilizator sapl13</cp:lastModifiedBy>
  <cp:revision>1</cp:revision>
  <cp:lastPrinted>2020-09-21T06:05:32Z</cp:lastPrinted>
  <dcterms:created xsi:type="dcterms:W3CDTF">2006-07-31T09:08:54Z</dcterms:created>
  <dcterms:modified xsi:type="dcterms:W3CDTF">2020-09-21T06:05:39Z</dcterms:modified>
</cp:coreProperties>
</file>